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D:\RESPALDO GJ\VIGENCIA 2021\PLAN DE ACCION 2021\"/>
    </mc:Choice>
  </mc:AlternateContent>
  <xr:revisionPtr revIDLastSave="0" documentId="13_ncr:1_{3CBFB195-CA5D-4685-9899-D1F19A7BE0C6}" xr6:coauthVersionLast="47" xr6:coauthVersionMax="47" xr10:uidLastSave="{00000000-0000-0000-0000-000000000000}"/>
  <bookViews>
    <workbookView xWindow="-108" yWindow="-108" windowWidth="23256" windowHeight="12576" xr2:uid="{00000000-000D-0000-FFFF-FFFF00000000}"/>
  </bookViews>
  <sheets>
    <sheet name="Monitoreo_Seguimento_Evaluación" sheetId="3" r:id="rId1"/>
    <sheet name="PINAR" sheetId="4" r:id="rId2"/>
    <sheet name="PLAN-ADQUISICIONES" sheetId="5" r:id="rId3"/>
    <sheet name="PLAN-VACANTES" sheetId="6" r:id="rId4"/>
    <sheet name="PREVISION-RECURSOS-HUMANOS" sheetId="7" r:id="rId5"/>
    <sheet name="ESTRATEGICO-TH" sheetId="8" r:id="rId6"/>
    <sheet name="INS-CAPACITACIONES" sheetId="9" r:id="rId7"/>
    <sheet name="INCENTIVOS-INSTITUCIONALES" sheetId="10" r:id="rId8"/>
    <sheet name="SG-SST" sheetId="11" r:id="rId9"/>
    <sheet name="ANTICORRUPCION" sheetId="12" r:id="rId10"/>
    <sheet name="PETI" sheetId="13" r:id="rId11"/>
    <sheet name="TRATAMIENTO-PRIVACIDAD-INFORMAC" sheetId="14" r:id="rId12"/>
    <sheet name="SEGURIDAD INFORMACION" sheetId="15" r:id="rId13"/>
  </sheets>
  <externalReferences>
    <externalReference r:id="rId14"/>
  </externalReferences>
  <definedNames>
    <definedName name="_xlnm.Print_Area" localSheetId="0">Monitoreo_Seguimento_Evaluación!$A$1:$Z$9</definedName>
    <definedName name="departamentos">[1]TABLA!$D$2:$D$36</definedName>
    <definedName name="nivel">[1]TABLA!$C$2:$C$3</definedName>
    <definedName name="orden">[1]TABLA!$A$3:$A$4</definedName>
    <definedName name="sector">[1]TABLA!$B$2:$B$26</definedName>
    <definedName name="vigencias">[1]TABLA!$E$2:$E$7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144" i="3" l="1"/>
  <c r="X144" i="3"/>
  <c r="U144" i="3"/>
  <c r="S144" i="3"/>
  <c r="P144" i="3"/>
  <c r="N144" i="3"/>
  <c r="K144" i="3"/>
  <c r="I144" i="3"/>
  <c r="Z143" i="3"/>
  <c r="X143" i="3"/>
  <c r="U143" i="3"/>
  <c r="S143" i="3"/>
  <c r="P143" i="3"/>
  <c r="N143" i="3"/>
  <c r="K143" i="3"/>
  <c r="I143" i="3"/>
  <c r="Z142" i="3"/>
  <c r="X142" i="3"/>
  <c r="U142" i="3"/>
  <c r="S142" i="3"/>
  <c r="P142" i="3"/>
  <c r="N142" i="3"/>
  <c r="K142" i="3"/>
  <c r="I142" i="3"/>
  <c r="Z141" i="3"/>
  <c r="X141" i="3"/>
  <c r="U141" i="3"/>
  <c r="S141" i="3"/>
  <c r="P141" i="3"/>
  <c r="N141" i="3"/>
  <c r="K141" i="3"/>
  <c r="I141" i="3"/>
  <c r="Z140" i="3"/>
  <c r="X140" i="3"/>
  <c r="U140" i="3"/>
  <c r="S140" i="3"/>
  <c r="P140" i="3"/>
  <c r="N140" i="3"/>
  <c r="K140" i="3"/>
  <c r="I140" i="3"/>
  <c r="Z139" i="3"/>
  <c r="X139" i="3"/>
  <c r="U139" i="3"/>
  <c r="S139" i="3"/>
  <c r="P139" i="3"/>
  <c r="N139" i="3"/>
  <c r="K139" i="3"/>
  <c r="I139" i="3"/>
  <c r="Z138" i="3"/>
  <c r="X138" i="3"/>
  <c r="U138" i="3"/>
  <c r="S138" i="3"/>
  <c r="P138" i="3"/>
  <c r="N138" i="3"/>
  <c r="I138" i="3"/>
  <c r="Z137" i="3"/>
  <c r="X137" i="3"/>
  <c r="V137" i="3"/>
  <c r="U137" i="3"/>
  <c r="S137" i="3"/>
  <c r="P137" i="3"/>
  <c r="N137" i="3"/>
  <c r="K137" i="3"/>
  <c r="I137" i="3"/>
  <c r="Z136" i="3"/>
  <c r="X136" i="3"/>
  <c r="U136" i="3"/>
  <c r="S136" i="3"/>
  <c r="P136" i="3"/>
  <c r="N136" i="3"/>
  <c r="K136" i="3"/>
  <c r="I136" i="3"/>
  <c r="Z135" i="3"/>
  <c r="X135" i="3"/>
  <c r="U135" i="3"/>
  <c r="S135" i="3"/>
  <c r="P135" i="3"/>
  <c r="N135" i="3"/>
  <c r="K135" i="3"/>
  <c r="I135" i="3"/>
  <c r="Z134" i="3"/>
  <c r="X134" i="3"/>
  <c r="U134" i="3"/>
  <c r="S134" i="3"/>
  <c r="P134" i="3"/>
  <c r="N134" i="3"/>
  <c r="K134" i="3"/>
  <c r="I134" i="3"/>
  <c r="Z133" i="3"/>
  <c r="X133" i="3"/>
  <c r="U133" i="3"/>
  <c r="S133" i="3"/>
  <c r="P133" i="3"/>
  <c r="N133" i="3"/>
  <c r="K133" i="3"/>
  <c r="I133" i="3"/>
  <c r="Z132" i="3"/>
  <c r="V132" i="3"/>
  <c r="X132" i="3" s="1"/>
  <c r="U132" i="3"/>
  <c r="S132" i="3"/>
  <c r="P132" i="3"/>
  <c r="N132" i="3"/>
  <c r="K132" i="3"/>
  <c r="I132" i="3"/>
  <c r="X97" i="3" l="1"/>
  <c r="S97" i="3"/>
  <c r="N97" i="3"/>
  <c r="I97" i="3"/>
  <c r="K97" i="3" s="1"/>
  <c r="X95" i="3"/>
  <c r="S95" i="3"/>
  <c r="N95" i="3"/>
  <c r="I95" i="3"/>
  <c r="K95" i="3" s="1"/>
  <c r="X94" i="3"/>
  <c r="S94" i="3"/>
  <c r="N94" i="3"/>
  <c r="I94" i="3"/>
  <c r="K94" i="3" s="1"/>
  <c r="P94" i="3" s="1"/>
  <c r="U94" i="3" s="1"/>
  <c r="Z94" i="3" s="1"/>
  <c r="X93" i="3"/>
  <c r="S93" i="3"/>
  <c r="N93" i="3"/>
  <c r="I93" i="3"/>
  <c r="K93" i="3" s="1"/>
  <c r="P93" i="3" s="1"/>
  <c r="U93" i="3" s="1"/>
  <c r="Z93" i="3" s="1"/>
  <c r="X92" i="3"/>
  <c r="S92" i="3"/>
  <c r="N92" i="3"/>
  <c r="I92" i="3"/>
  <c r="K92" i="3" s="1"/>
  <c r="P92" i="3" s="1"/>
  <c r="U92" i="3" s="1"/>
  <c r="Z92" i="3" s="1"/>
  <c r="X90" i="3"/>
  <c r="S90" i="3"/>
  <c r="P90" i="3"/>
  <c r="U90" i="3" s="1"/>
  <c r="Z90" i="3" s="1"/>
  <c r="N90" i="3"/>
  <c r="K90" i="3"/>
  <c r="I90" i="3"/>
  <c r="X87" i="3"/>
  <c r="S87" i="3"/>
  <c r="P87" i="3"/>
  <c r="U87" i="3" s="1"/>
  <c r="Z87" i="3" s="1"/>
  <c r="N87" i="3"/>
  <c r="K87" i="3"/>
  <c r="I87" i="3"/>
  <c r="X83" i="3"/>
  <c r="S83" i="3"/>
  <c r="P83" i="3"/>
  <c r="U83" i="3" s="1"/>
  <c r="Z83" i="3" s="1"/>
  <c r="N83" i="3"/>
  <c r="K83" i="3"/>
  <c r="I83" i="3"/>
  <c r="X82" i="3"/>
  <c r="S82" i="3"/>
  <c r="P82" i="3"/>
  <c r="U82" i="3" s="1"/>
  <c r="Z82" i="3" s="1"/>
  <c r="N82" i="3"/>
  <c r="K82" i="3"/>
  <c r="I82" i="3"/>
  <c r="X78" i="3"/>
  <c r="S78" i="3"/>
  <c r="P78" i="3"/>
  <c r="U78" i="3" s="1"/>
  <c r="Z78" i="3" s="1"/>
  <c r="N78" i="3"/>
  <c r="K78" i="3"/>
  <c r="I78" i="3"/>
  <c r="X77" i="3"/>
  <c r="S77" i="3"/>
  <c r="P77" i="3"/>
  <c r="U77" i="3" s="1"/>
  <c r="Z77" i="3" s="1"/>
  <c r="N77" i="3"/>
  <c r="K77" i="3"/>
  <c r="I77" i="3"/>
  <c r="X75" i="3"/>
  <c r="S75" i="3"/>
  <c r="P75" i="3"/>
  <c r="U75" i="3" s="1"/>
  <c r="Z75" i="3" s="1"/>
  <c r="N75" i="3"/>
  <c r="K75" i="3"/>
  <c r="I75" i="3"/>
  <c r="X74" i="3"/>
  <c r="S74" i="3"/>
  <c r="P74" i="3"/>
  <c r="U74" i="3" s="1"/>
  <c r="Z74" i="3" s="1"/>
  <c r="N74" i="3"/>
  <c r="K74" i="3"/>
  <c r="I74" i="3"/>
  <c r="X73" i="3"/>
  <c r="S73" i="3"/>
  <c r="P73" i="3"/>
  <c r="U73" i="3" s="1"/>
  <c r="Z73" i="3" s="1"/>
  <c r="N73" i="3"/>
  <c r="K73" i="3"/>
  <c r="I73" i="3"/>
  <c r="X72" i="3"/>
  <c r="S72" i="3"/>
  <c r="P72" i="3"/>
  <c r="U72" i="3" s="1"/>
  <c r="Z72" i="3" s="1"/>
  <c r="N72" i="3"/>
  <c r="K72" i="3"/>
  <c r="I72" i="3"/>
  <c r="Z71" i="3"/>
  <c r="X71" i="3"/>
  <c r="S71" i="3"/>
  <c r="N71" i="3"/>
  <c r="K71" i="3"/>
  <c r="I71" i="3"/>
  <c r="Z70" i="3"/>
  <c r="X70" i="3"/>
  <c r="U70" i="3"/>
  <c r="S70" i="3"/>
  <c r="N70" i="3"/>
  <c r="K70" i="3"/>
  <c r="I70" i="3"/>
  <c r="Z69" i="3"/>
  <c r="X69" i="3"/>
  <c r="U69" i="3"/>
  <c r="S69" i="3"/>
  <c r="N69" i="3"/>
  <c r="K69" i="3"/>
  <c r="I69" i="3"/>
  <c r="X68" i="3"/>
  <c r="S68" i="3"/>
  <c r="N68" i="3"/>
  <c r="K68" i="3"/>
  <c r="P68" i="3" s="1"/>
  <c r="U68" i="3" s="1"/>
  <c r="Z68" i="3" s="1"/>
  <c r="I68" i="3"/>
  <c r="X67" i="3"/>
  <c r="S67" i="3"/>
  <c r="N67" i="3"/>
  <c r="K67" i="3"/>
  <c r="P67" i="3" s="1"/>
  <c r="U67" i="3" s="1"/>
  <c r="Z67" i="3" s="1"/>
  <c r="I67" i="3"/>
  <c r="X66" i="3"/>
  <c r="S66" i="3"/>
  <c r="N66" i="3"/>
  <c r="K66" i="3"/>
  <c r="P66" i="3" s="1"/>
  <c r="U66" i="3" s="1"/>
  <c r="Z66" i="3" s="1"/>
  <c r="I66" i="3"/>
  <c r="X65" i="3"/>
  <c r="S65" i="3"/>
  <c r="N65" i="3"/>
  <c r="K65" i="3"/>
  <c r="P65" i="3" s="1"/>
  <c r="U65" i="3" s="1"/>
  <c r="Z65" i="3" s="1"/>
  <c r="I65" i="3"/>
  <c r="X62" i="3"/>
  <c r="S62" i="3"/>
  <c r="N62" i="3"/>
  <c r="K62" i="3"/>
  <c r="P62" i="3" s="1"/>
  <c r="U62" i="3" s="1"/>
  <c r="Z62" i="3" s="1"/>
  <c r="I62" i="3"/>
  <c r="X60" i="3"/>
  <c r="S60" i="3"/>
  <c r="N60" i="3"/>
  <c r="I60" i="3"/>
  <c r="X58" i="3"/>
  <c r="S58" i="3"/>
  <c r="P58" i="3"/>
  <c r="U58" i="3" s="1"/>
  <c r="Z58" i="3" s="1"/>
  <c r="N58" i="3"/>
  <c r="K58" i="3"/>
  <c r="I58" i="3"/>
  <c r="X56" i="3"/>
  <c r="S56" i="3"/>
  <c r="N56" i="3"/>
  <c r="I56" i="3"/>
  <c r="X55" i="3"/>
  <c r="S55" i="3"/>
  <c r="N55" i="3"/>
  <c r="I55" i="3"/>
  <c r="X54" i="3"/>
  <c r="S54" i="3"/>
  <c r="N54" i="3"/>
  <c r="I54" i="3"/>
  <c r="S158" i="3" l="1"/>
  <c r="P158" i="3"/>
  <c r="K158" i="3"/>
  <c r="I158" i="3"/>
  <c r="U157" i="3"/>
  <c r="S157" i="3"/>
  <c r="K157" i="3"/>
  <c r="I157" i="3"/>
  <c r="X156" i="3"/>
  <c r="U156" i="3"/>
  <c r="S156" i="3"/>
  <c r="K156" i="3"/>
  <c r="I156" i="3"/>
  <c r="X154" i="3"/>
  <c r="U154" i="3"/>
  <c r="S154" i="3"/>
  <c r="K154" i="3"/>
  <c r="I154" i="3"/>
  <c r="S153" i="3"/>
  <c r="K153" i="3"/>
  <c r="I153" i="3"/>
  <c r="X152" i="3"/>
  <c r="X151" i="3"/>
  <c r="U151" i="3"/>
  <c r="S151" i="3"/>
  <c r="K151" i="3"/>
  <c r="I151" i="3"/>
  <c r="X150" i="3"/>
  <c r="K150" i="3"/>
  <c r="I150" i="3"/>
  <c r="X149" i="3"/>
  <c r="K149" i="3"/>
  <c r="I149" i="3"/>
  <c r="X148" i="3"/>
  <c r="K148" i="3"/>
  <c r="I148" i="3"/>
  <c r="X147" i="3"/>
  <c r="K147" i="3"/>
  <c r="I147" i="3"/>
  <c r="X146" i="3"/>
  <c r="K146" i="3"/>
  <c r="I146" i="3"/>
  <c r="X145" i="3"/>
  <c r="K145" i="3"/>
  <c r="I145" i="3"/>
  <c r="I221" i="3" l="1"/>
  <c r="I220" i="3"/>
  <c r="X219" i="3"/>
  <c r="N219" i="3"/>
  <c r="I219" i="3"/>
  <c r="Z218" i="3"/>
  <c r="Z217" i="3"/>
  <c r="X217" i="3"/>
  <c r="S217" i="3"/>
  <c r="N217" i="3"/>
  <c r="K217" i="3"/>
  <c r="I217" i="3"/>
  <c r="Z216" i="3"/>
  <c r="X216" i="3"/>
  <c r="S216" i="3"/>
  <c r="N216" i="3"/>
  <c r="K216" i="3"/>
  <c r="I216" i="3"/>
  <c r="S215" i="3"/>
  <c r="N215" i="3"/>
  <c r="I215" i="3"/>
  <c r="N214" i="3"/>
  <c r="K214" i="3"/>
  <c r="I214" i="3"/>
  <c r="X213" i="3"/>
  <c r="S213" i="3"/>
  <c r="N213" i="3"/>
  <c r="I213" i="3"/>
  <c r="K212" i="3"/>
  <c r="I212" i="3"/>
  <c r="P211" i="3"/>
  <c r="Z210" i="3"/>
  <c r="X210" i="3"/>
  <c r="P210" i="3"/>
  <c r="N210" i="3"/>
  <c r="K210" i="3"/>
  <c r="I210" i="3"/>
  <c r="Z208" i="3"/>
  <c r="X208" i="3"/>
  <c r="U208" i="3"/>
  <c r="P208" i="3"/>
  <c r="N208" i="3"/>
  <c r="K208" i="3"/>
  <c r="X207" i="3"/>
  <c r="N207" i="3"/>
  <c r="I207" i="3"/>
  <c r="U206" i="3"/>
  <c r="P206" i="3"/>
  <c r="N206" i="3"/>
  <c r="K206" i="3"/>
  <c r="I206" i="3"/>
  <c r="Z189" i="3" l="1"/>
  <c r="X189" i="3"/>
  <c r="N189" i="3"/>
  <c r="K189" i="3"/>
  <c r="I189" i="3"/>
  <c r="Z188" i="3"/>
  <c r="X188" i="3"/>
  <c r="N188" i="3"/>
  <c r="K188" i="3"/>
  <c r="I188" i="3"/>
  <c r="Z187" i="3"/>
  <c r="X187" i="3"/>
  <c r="S187" i="3"/>
  <c r="N187" i="3"/>
  <c r="K187" i="3"/>
  <c r="I187" i="3"/>
  <c r="Z186" i="3"/>
  <c r="X186" i="3"/>
  <c r="S186" i="3"/>
  <c r="N186" i="3"/>
  <c r="K186" i="3"/>
  <c r="I186" i="3"/>
  <c r="Z185" i="3"/>
  <c r="X185" i="3"/>
  <c r="S185" i="3"/>
  <c r="N185" i="3"/>
  <c r="K185" i="3"/>
  <c r="I185" i="3"/>
  <c r="Z184" i="3"/>
  <c r="X184" i="3"/>
  <c r="S184" i="3"/>
  <c r="N184" i="3"/>
  <c r="K184" i="3"/>
  <c r="I184" i="3"/>
  <c r="Z183" i="3"/>
  <c r="X183" i="3"/>
  <c r="S183" i="3"/>
  <c r="N183" i="3"/>
  <c r="K183" i="3"/>
  <c r="I183" i="3"/>
  <c r="Z182" i="3"/>
  <c r="X182" i="3"/>
  <c r="S182" i="3"/>
  <c r="K182" i="3"/>
  <c r="I182" i="3"/>
  <c r="Z181" i="3"/>
  <c r="X181" i="3"/>
  <c r="S181" i="3"/>
  <c r="N181" i="3"/>
  <c r="K181" i="3"/>
  <c r="I181" i="3"/>
  <c r="Z180" i="3"/>
  <c r="X180" i="3"/>
  <c r="S180" i="3"/>
  <c r="N180" i="3"/>
  <c r="K180" i="3"/>
  <c r="I180" i="3"/>
  <c r="Z179" i="3"/>
  <c r="X179" i="3"/>
  <c r="S179" i="3"/>
  <c r="N179" i="3"/>
  <c r="K179" i="3"/>
  <c r="I179" i="3"/>
  <c r="Z178" i="3"/>
  <c r="X178" i="3"/>
  <c r="S178" i="3"/>
  <c r="N178" i="3"/>
  <c r="K178" i="3"/>
  <c r="I178" i="3"/>
  <c r="Z177" i="3"/>
  <c r="X177" i="3"/>
  <c r="S177" i="3"/>
  <c r="N177" i="3"/>
  <c r="K177" i="3"/>
  <c r="I177" i="3"/>
  <c r="Z176" i="3"/>
  <c r="X176" i="3"/>
  <c r="S176" i="3"/>
  <c r="N176" i="3"/>
  <c r="K176" i="3"/>
  <c r="I176" i="3"/>
  <c r="Z175" i="3"/>
  <c r="X175" i="3"/>
  <c r="S175" i="3"/>
  <c r="N175" i="3"/>
  <c r="K175" i="3"/>
  <c r="Z174" i="3"/>
  <c r="X174" i="3"/>
  <c r="S174" i="3"/>
  <c r="K174" i="3"/>
  <c r="I174" i="3"/>
  <c r="Z173" i="3"/>
  <c r="X173" i="3"/>
  <c r="S173" i="3"/>
  <c r="N173" i="3"/>
  <c r="K173" i="3"/>
  <c r="I173" i="3"/>
  <c r="N53" i="3" l="1"/>
  <c r="N52" i="3"/>
  <c r="U172" i="3" l="1"/>
  <c r="S172" i="3"/>
  <c r="P172" i="3"/>
  <c r="N172" i="3"/>
  <c r="K172" i="3"/>
  <c r="I172" i="3"/>
  <c r="U171" i="3"/>
  <c r="S171" i="3"/>
  <c r="P171" i="3"/>
  <c r="N171" i="3"/>
  <c r="K171" i="3"/>
  <c r="I171" i="3"/>
  <c r="U170" i="3"/>
  <c r="S170" i="3"/>
  <c r="P170" i="3"/>
  <c r="N170" i="3"/>
  <c r="K170" i="3"/>
  <c r="I170" i="3"/>
  <c r="U169" i="3"/>
  <c r="S169" i="3"/>
  <c r="P169" i="3"/>
  <c r="N169" i="3"/>
  <c r="K169" i="3"/>
  <c r="I169" i="3"/>
  <c r="U168" i="3"/>
  <c r="S168" i="3"/>
  <c r="P168" i="3"/>
  <c r="N168" i="3"/>
  <c r="K168" i="3"/>
  <c r="I168" i="3"/>
  <c r="U167" i="3"/>
  <c r="S167" i="3"/>
  <c r="P167" i="3"/>
  <c r="N167" i="3"/>
  <c r="K167" i="3"/>
  <c r="I167" i="3"/>
  <c r="U166" i="3"/>
  <c r="S166" i="3"/>
  <c r="P166" i="3"/>
  <c r="N166" i="3"/>
  <c r="K166" i="3"/>
  <c r="I166" i="3"/>
  <c r="U165" i="3"/>
  <c r="S165" i="3"/>
  <c r="P165" i="3"/>
  <c r="N165" i="3"/>
  <c r="K165" i="3"/>
  <c r="I165" i="3"/>
  <c r="U164" i="3"/>
  <c r="S164" i="3"/>
  <c r="P164" i="3"/>
  <c r="N164" i="3"/>
  <c r="K164" i="3"/>
  <c r="I164" i="3"/>
  <c r="U163" i="3"/>
  <c r="S163" i="3"/>
  <c r="P163" i="3"/>
  <c r="N163" i="3"/>
  <c r="I163" i="3"/>
  <c r="K163" i="3" s="1"/>
  <c r="U162" i="3"/>
  <c r="S162" i="3"/>
  <c r="P162" i="3"/>
  <c r="N162" i="3"/>
  <c r="K162" i="3"/>
  <c r="I162" i="3"/>
  <c r="U161" i="3"/>
  <c r="S161" i="3"/>
  <c r="P161" i="3"/>
  <c r="N161" i="3"/>
  <c r="K161" i="3"/>
  <c r="U160" i="3"/>
  <c r="S160" i="3"/>
  <c r="P160" i="3"/>
  <c r="N160" i="3"/>
  <c r="K160" i="3"/>
  <c r="I160" i="3"/>
  <c r="U159" i="3"/>
  <c r="S159" i="3"/>
  <c r="P159" i="3"/>
  <c r="N159" i="3"/>
  <c r="K159" i="3"/>
  <c r="I159" i="3"/>
  <c r="Z131" i="3"/>
  <c r="X131" i="3"/>
  <c r="U131" i="3"/>
  <c r="S131" i="3"/>
  <c r="P131" i="3"/>
  <c r="N131" i="3"/>
  <c r="K131" i="3"/>
  <c r="I131" i="3"/>
  <c r="Z130" i="3"/>
  <c r="X130" i="3"/>
  <c r="U130" i="3"/>
  <c r="S130" i="3"/>
  <c r="P130" i="3"/>
  <c r="N130" i="3"/>
  <c r="K130" i="3"/>
  <c r="I130" i="3"/>
  <c r="Z129" i="3"/>
  <c r="X129" i="3"/>
  <c r="U129" i="3"/>
  <c r="S129" i="3"/>
  <c r="P129" i="3"/>
  <c r="N129" i="3"/>
  <c r="K129" i="3"/>
  <c r="I129" i="3"/>
  <c r="Z128" i="3"/>
  <c r="X128" i="3"/>
  <c r="U128" i="3"/>
  <c r="S128" i="3"/>
  <c r="P128" i="3"/>
  <c r="N128" i="3"/>
  <c r="K128" i="3"/>
  <c r="I128" i="3"/>
  <c r="Z127" i="3"/>
  <c r="X127" i="3"/>
  <c r="U127" i="3"/>
  <c r="S127" i="3"/>
  <c r="P127" i="3"/>
  <c r="N127" i="3"/>
  <c r="K127" i="3"/>
  <c r="I127" i="3"/>
  <c r="Z126" i="3"/>
  <c r="X126" i="3"/>
  <c r="U126" i="3"/>
  <c r="S126" i="3"/>
  <c r="P126" i="3"/>
  <c r="N126" i="3"/>
  <c r="K126" i="3"/>
  <c r="I126" i="3"/>
  <c r="Z125" i="3"/>
  <c r="X125" i="3"/>
  <c r="U125" i="3"/>
  <c r="S125" i="3"/>
  <c r="P125" i="3"/>
  <c r="N125" i="3"/>
  <c r="K125" i="3"/>
  <c r="I125" i="3"/>
  <c r="Z124" i="3"/>
  <c r="X124" i="3"/>
  <c r="U124" i="3"/>
  <c r="S124" i="3"/>
  <c r="P124" i="3"/>
  <c r="N124" i="3"/>
  <c r="K124" i="3"/>
  <c r="I124" i="3"/>
  <c r="Z123" i="3"/>
  <c r="X123" i="3"/>
  <c r="U123" i="3"/>
  <c r="S123" i="3"/>
  <c r="P123" i="3"/>
  <c r="N123" i="3"/>
  <c r="K123" i="3"/>
  <c r="I123" i="3"/>
  <c r="Z122" i="3"/>
  <c r="X122" i="3"/>
  <c r="U122" i="3"/>
  <c r="S122" i="3"/>
  <c r="N122" i="3"/>
  <c r="K122" i="3"/>
  <c r="P122" i="3" s="1"/>
  <c r="I122" i="3"/>
  <c r="Z121" i="3"/>
  <c r="X121" i="3"/>
  <c r="U121" i="3"/>
  <c r="S121" i="3"/>
  <c r="P121" i="3"/>
  <c r="N121" i="3"/>
  <c r="I121" i="3"/>
  <c r="Z120" i="3"/>
  <c r="X120" i="3"/>
  <c r="U120" i="3"/>
  <c r="S120" i="3"/>
  <c r="P120" i="3"/>
  <c r="N120" i="3"/>
  <c r="K120" i="3"/>
  <c r="I120" i="3"/>
  <c r="Z119" i="3"/>
  <c r="X119" i="3"/>
  <c r="S119" i="3"/>
  <c r="K119" i="3"/>
  <c r="P119" i="3" s="1"/>
  <c r="U119" i="3" s="1"/>
  <c r="I119" i="3"/>
  <c r="Z118" i="3"/>
  <c r="X118" i="3"/>
  <c r="U118" i="3"/>
  <c r="S118" i="3"/>
  <c r="P118" i="3"/>
  <c r="N118" i="3"/>
  <c r="K118" i="3"/>
  <c r="I118" i="3"/>
  <c r="Z117" i="3"/>
  <c r="X117" i="3"/>
  <c r="U117" i="3"/>
  <c r="S117" i="3"/>
  <c r="P117" i="3"/>
  <c r="N117" i="3"/>
  <c r="K117" i="3"/>
  <c r="I117" i="3"/>
  <c r="Z116" i="3"/>
  <c r="X116" i="3"/>
  <c r="U116" i="3"/>
  <c r="S116" i="3"/>
  <c r="P116" i="3"/>
  <c r="N116" i="3"/>
  <c r="K116" i="3"/>
  <c r="I116" i="3"/>
  <c r="Z115" i="3"/>
  <c r="X115" i="3"/>
  <c r="U115" i="3"/>
  <c r="S115" i="3"/>
  <c r="P115" i="3"/>
  <c r="N115" i="3"/>
  <c r="K115" i="3"/>
  <c r="I115" i="3"/>
  <c r="Z114" i="3"/>
  <c r="X114" i="3"/>
  <c r="U114" i="3"/>
  <c r="S114" i="3"/>
  <c r="P114" i="3"/>
  <c r="N114" i="3"/>
  <c r="K114" i="3"/>
  <c r="I114" i="3"/>
  <c r="Z113" i="3"/>
  <c r="X113" i="3"/>
  <c r="U113" i="3"/>
  <c r="S113" i="3"/>
  <c r="P113" i="3"/>
  <c r="N113" i="3"/>
  <c r="K113" i="3"/>
  <c r="I113" i="3"/>
  <c r="Z191" i="3" l="1"/>
  <c r="X191" i="3"/>
  <c r="U191" i="3"/>
  <c r="S191" i="3"/>
  <c r="N191" i="3"/>
  <c r="K191" i="3"/>
  <c r="P191" i="3" s="1"/>
  <c r="I191" i="3"/>
  <c r="Z190" i="3"/>
  <c r="X190" i="3"/>
  <c r="U190" i="3"/>
  <c r="S190" i="3"/>
  <c r="N190" i="3"/>
  <c r="K190" i="3"/>
  <c r="P190" i="3" s="1"/>
  <c r="I190" i="3"/>
  <c r="N20" i="3" l="1"/>
  <c r="N19" i="3"/>
  <c r="N18" i="3"/>
  <c r="N17" i="3"/>
  <c r="N16" i="3"/>
  <c r="N15" i="3"/>
  <c r="N14" i="3"/>
  <c r="N13" i="3"/>
  <c r="N12" i="3"/>
  <c r="N11" i="3"/>
  <c r="N10" i="3"/>
  <c r="I12" i="3" l="1"/>
  <c r="I13" i="3"/>
  <c r="I14" i="3"/>
  <c r="I15" i="3"/>
  <c r="I16" i="3"/>
  <c r="I11" i="3"/>
  <c r="K44" i="3" l="1"/>
  <c r="I44" i="3"/>
  <c r="K43" i="3"/>
  <c r="I43" i="3"/>
  <c r="K42" i="3"/>
  <c r="I42" i="3"/>
  <c r="K41" i="3"/>
  <c r="I41" i="3"/>
  <c r="K40" i="3"/>
  <c r="I40" i="3"/>
  <c r="K39" i="3"/>
  <c r="I39" i="3"/>
  <c r="K38" i="3"/>
  <c r="I38" i="3"/>
  <c r="K37" i="3"/>
  <c r="I37" i="3"/>
  <c r="K36" i="3"/>
  <c r="I36" i="3"/>
  <c r="K35" i="3"/>
  <c r="I35" i="3"/>
  <c r="K34" i="3"/>
  <c r="I34" i="3"/>
  <c r="K33" i="3"/>
  <c r="I33" i="3"/>
  <c r="K32" i="3"/>
  <c r="I32" i="3"/>
  <c r="K31" i="3"/>
  <c r="I31" i="3"/>
  <c r="K30" i="3"/>
  <c r="I30" i="3"/>
  <c r="K29" i="3"/>
  <c r="I29" i="3"/>
  <c r="K28" i="3"/>
  <c r="I28" i="3"/>
  <c r="K27" i="3"/>
  <c r="I27" i="3"/>
  <c r="K26" i="3"/>
  <c r="I26" i="3"/>
  <c r="K25" i="3"/>
  <c r="I25" i="3"/>
  <c r="K24" i="3"/>
  <c r="I24" i="3"/>
  <c r="K23" i="3"/>
  <c r="I23" i="3"/>
  <c r="K22" i="3"/>
  <c r="I22" i="3"/>
  <c r="K21" i="3"/>
  <c r="I21" i="3"/>
  <c r="K20" i="3"/>
  <c r="I20" i="3"/>
  <c r="K19" i="3"/>
  <c r="I19" i="3"/>
  <c r="K18" i="3"/>
  <c r="I18" i="3"/>
  <c r="K17" i="3"/>
  <c r="I17" i="3"/>
  <c r="K16" i="3"/>
  <c r="K15" i="3"/>
  <c r="K14" i="3"/>
  <c r="K13" i="3"/>
  <c r="K12" i="3"/>
  <c r="K11" i="3"/>
  <c r="K10" i="3"/>
  <c r="I10" i="3"/>
  <c r="Z24" i="3" l="1"/>
  <c r="X24" i="3"/>
  <c r="Z23" i="3"/>
  <c r="X23" i="3"/>
  <c r="Z22" i="3"/>
  <c r="X22" i="3"/>
  <c r="Z21" i="3"/>
  <c r="X21" i="3"/>
  <c r="Z20" i="3"/>
  <c r="X20" i="3"/>
  <c r="Z19" i="3"/>
  <c r="X19" i="3"/>
  <c r="Z18" i="3"/>
  <c r="X18" i="3"/>
  <c r="Z17" i="3"/>
  <c r="X17" i="3"/>
  <c r="Z16" i="3"/>
  <c r="X16" i="3"/>
  <c r="Z15" i="3"/>
  <c r="X15" i="3"/>
  <c r="Z14" i="3"/>
  <c r="X14" i="3"/>
  <c r="Z13" i="3"/>
  <c r="X13" i="3"/>
  <c r="Z12" i="3"/>
  <c r="X12" i="3"/>
  <c r="Z11" i="3"/>
  <c r="X11" i="3"/>
  <c r="Z10" i="3"/>
  <c r="X10" i="3"/>
  <c r="Z40" i="3" l="1"/>
  <c r="X40" i="3"/>
  <c r="U40" i="3"/>
  <c r="S40" i="3"/>
  <c r="P40" i="3"/>
  <c r="N40" i="3"/>
  <c r="Z39" i="3"/>
  <c r="X39" i="3"/>
  <c r="U39" i="3"/>
  <c r="S39" i="3"/>
  <c r="P39" i="3"/>
  <c r="N39" i="3"/>
  <c r="X38" i="3"/>
  <c r="S38" i="3"/>
  <c r="N38" i="3"/>
  <c r="X37" i="3"/>
  <c r="X36" i="3"/>
  <c r="Z36" i="3"/>
  <c r="P36" i="3"/>
  <c r="N36" i="3"/>
  <c r="Z35" i="3"/>
  <c r="X35" i="3"/>
  <c r="U35" i="3"/>
  <c r="S35" i="3"/>
  <c r="P35" i="3"/>
  <c r="N35" i="3"/>
  <c r="Z34" i="3"/>
  <c r="X34" i="3"/>
  <c r="U34" i="3"/>
  <c r="S34" i="3"/>
  <c r="P34" i="3"/>
  <c r="N34" i="3"/>
  <c r="Z33" i="3"/>
  <c r="X33" i="3"/>
  <c r="U33" i="3"/>
  <c r="S33" i="3"/>
  <c r="P33" i="3"/>
  <c r="N33" i="3"/>
  <c r="Z32" i="3"/>
  <c r="X32" i="3"/>
  <c r="U32" i="3"/>
  <c r="S32" i="3"/>
  <c r="P32" i="3"/>
  <c r="N32" i="3"/>
  <c r="Z31" i="3"/>
  <c r="X31" i="3"/>
  <c r="U31" i="3"/>
  <c r="S31" i="3"/>
  <c r="P31" i="3"/>
  <c r="N31" i="3"/>
  <c r="X41" i="3"/>
  <c r="Z41" i="3"/>
  <c r="X42" i="3"/>
  <c r="Z42" i="3"/>
  <c r="U36" i="3" l="1"/>
  <c r="U37" i="3"/>
  <c r="N37" i="3"/>
  <c r="Z38" i="3"/>
  <c r="S37" i="3"/>
  <c r="Z37" i="3"/>
  <c r="U38" i="3"/>
  <c r="P37" i="3"/>
  <c r="S36" i="3"/>
  <c r="P38" i="3"/>
  <c r="Z30" i="3" l="1"/>
  <c r="X30" i="3"/>
  <c r="Z29" i="3"/>
  <c r="X29" i="3"/>
  <c r="Z28" i="3"/>
  <c r="X28" i="3"/>
  <c r="Z27" i="3"/>
  <c r="X27" i="3"/>
  <c r="Z26" i="3"/>
  <c r="X26" i="3"/>
  <c r="Z25" i="3"/>
  <c r="X25" i="3"/>
  <c r="U44" i="3" l="1"/>
  <c r="S44" i="3"/>
  <c r="U43" i="3"/>
  <c r="S43" i="3"/>
  <c r="U42" i="3"/>
  <c r="S42" i="3"/>
  <c r="U41" i="3"/>
  <c r="S41" i="3"/>
  <c r="S22" i="3" l="1"/>
  <c r="P24" i="3" l="1"/>
  <c r="N24" i="3"/>
  <c r="P23" i="3"/>
  <c r="N23" i="3"/>
  <c r="P22" i="3"/>
  <c r="N22" i="3"/>
  <c r="P21" i="3"/>
  <c r="N21" i="3"/>
  <c r="P20" i="3"/>
  <c r="P19" i="3"/>
  <c r="P18" i="3"/>
  <c r="P17" i="3"/>
  <c r="P16" i="3"/>
  <c r="P15" i="3"/>
  <c r="P14" i="3"/>
  <c r="P13" i="3"/>
  <c r="P12" i="3"/>
  <c r="P11" i="3"/>
  <c r="P10" i="3"/>
  <c r="P44" i="3"/>
  <c r="N44" i="3"/>
  <c r="P43" i="3"/>
  <c r="N43" i="3"/>
  <c r="P42" i="3"/>
  <c r="N42" i="3"/>
  <c r="P41" i="3"/>
  <c r="N41" i="3"/>
  <c r="Z44" i="3"/>
  <c r="X44" i="3"/>
  <c r="Z43" i="3"/>
  <c r="X43" i="3"/>
  <c r="U30" i="3"/>
  <c r="S30" i="3"/>
  <c r="P30" i="3"/>
  <c r="N30" i="3"/>
  <c r="U29" i="3"/>
  <c r="S29" i="3"/>
  <c r="P29" i="3"/>
  <c r="N29" i="3"/>
  <c r="U28" i="3"/>
  <c r="S28" i="3"/>
  <c r="P28" i="3"/>
  <c r="N28" i="3"/>
  <c r="U27" i="3"/>
  <c r="S27" i="3"/>
  <c r="P27" i="3"/>
  <c r="N27" i="3"/>
  <c r="U26" i="3"/>
  <c r="S26" i="3"/>
  <c r="P26" i="3"/>
  <c r="N26" i="3"/>
  <c r="U25" i="3"/>
  <c r="S25" i="3"/>
  <c r="P25" i="3"/>
  <c r="N25" i="3"/>
  <c r="U24" i="3"/>
  <c r="S24" i="3"/>
  <c r="U23" i="3"/>
  <c r="S23" i="3"/>
  <c r="U22" i="3"/>
  <c r="U21" i="3"/>
  <c r="S21" i="3"/>
  <c r="U20" i="3"/>
  <c r="S20" i="3"/>
  <c r="U19" i="3"/>
  <c r="S19" i="3"/>
  <c r="U18" i="3"/>
  <c r="S18" i="3"/>
  <c r="U17" i="3"/>
  <c r="S17" i="3"/>
  <c r="U16" i="3"/>
  <c r="S16" i="3"/>
  <c r="U15" i="3"/>
  <c r="S15" i="3"/>
  <c r="U14" i="3"/>
  <c r="S14" i="3"/>
  <c r="U13" i="3"/>
  <c r="S13" i="3"/>
  <c r="U12" i="3"/>
  <c r="S12" i="3"/>
  <c r="U11" i="3"/>
  <c r="S11" i="3"/>
  <c r="U10" i="3"/>
  <c r="S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GJ OMAÑA</author>
    <author>CASA</author>
    <author>GESTIONSP 02</author>
  </authors>
  <commentList>
    <comment ref="B7" authorId="0" shapeId="0" xr:uid="{91C90BED-3542-42BD-A84F-3A47E63819D7}">
      <text>
        <r>
          <rPr>
            <b/>
            <sz val="9"/>
            <color indexed="81"/>
            <rFont val="Tahoma"/>
            <family val="2"/>
          </rPr>
          <t>GJ OMAÑA:</t>
        </r>
        <r>
          <rPr>
            <sz val="9"/>
            <color indexed="81"/>
            <rFont val="Tahoma"/>
            <family val="2"/>
          </rPr>
          <t xml:space="preserve">
</t>
        </r>
        <r>
          <rPr>
            <sz val="18"/>
            <color indexed="81"/>
            <rFont val="Tahoma"/>
            <family val="2"/>
          </rPr>
          <t xml:space="preserve">Para los procesos misionales tener en cuenta als metas vinculadas al Plan de desarrollo departamental 2020-2023 </t>
        </r>
      </text>
    </comment>
    <comment ref="C7" authorId="0" shapeId="0" xr:uid="{9141D78F-EE6F-4474-9403-AA756E9FAA28}">
      <text>
        <r>
          <rPr>
            <b/>
            <sz val="8"/>
            <color indexed="81"/>
            <rFont val="Tahoma"/>
            <family val="2"/>
          </rPr>
          <t>GJ OMAÑA:</t>
        </r>
        <r>
          <rPr>
            <sz val="16"/>
            <color indexed="81"/>
            <rFont val="Tahoma"/>
            <family val="2"/>
          </rPr>
          <t xml:space="preserve">
para el desarroollo de las actividades recordar la el area de aseguramiento los cambio que se realizaron en la vigencia 2020 y para el area de prestacion de servicios la incorporacion de las actividades de los recursos enviados a los municipios que se mencionaron en la reunion con el profesional Ernesto Sanchez  para el grupo de recursos humanos recordar las actividades realizadas desde el SGSST.
</t>
        </r>
      </text>
    </comment>
    <comment ref="T8" authorId="1" shapeId="0" xr:uid="{00000000-0006-0000-0000-000001000000}">
      <text>
        <r>
          <rPr>
            <sz val="10"/>
            <color indexed="81"/>
            <rFont val="Tahoma"/>
            <family val="2"/>
          </rPr>
          <t>Sustentar la razón del incumplimiento del indicador o  en caso contrario cual es el impacto generado</t>
        </r>
      </text>
    </comment>
    <comment ref="Y8" authorId="1" shapeId="0" xr:uid="{00000000-0006-0000-0000-000002000000}">
      <text>
        <r>
          <rPr>
            <sz val="10"/>
            <color indexed="81"/>
            <rFont val="Tahoma"/>
            <family val="2"/>
          </rPr>
          <t>Sustentar la razón del incumplimiento del indicador o  en caso contrario cual es el impacto generado</t>
        </r>
      </text>
    </comment>
    <comment ref="H159" authorId="2" shapeId="0" xr:uid="{7883F692-6F16-44A2-B182-7E53B98E41E2}">
      <text>
        <r>
          <rPr>
            <b/>
            <sz val="9"/>
            <color indexed="81"/>
            <rFont val="Tahoma"/>
            <family val="2"/>
          </rPr>
          <t xml:space="preserve">Cargar a 30 enero/21-ejecucion (IV) tri/20 </t>
        </r>
        <r>
          <rPr>
            <sz val="9"/>
            <color indexed="81"/>
            <rFont val="Tahoma"/>
            <family val="2"/>
          </rPr>
          <t xml:space="preserve">
</t>
        </r>
      </text>
    </comment>
    <comment ref="M159" authorId="2" shapeId="0" xr:uid="{44C4C7F1-2ADF-4613-85D6-0F5F3D647117}">
      <text>
        <r>
          <rPr>
            <b/>
            <sz val="9"/>
            <color indexed="81"/>
            <rFont val="Tahoma"/>
            <family val="2"/>
          </rPr>
          <t xml:space="preserve">Cargar a 30 de abril/21-ejecucion (I) tri/21 </t>
        </r>
        <r>
          <rPr>
            <sz val="9"/>
            <color indexed="81"/>
            <rFont val="Tahoma"/>
            <family val="2"/>
          </rPr>
          <t xml:space="preserve">
</t>
        </r>
      </text>
    </comment>
    <comment ref="R159" authorId="2" shapeId="0" xr:uid="{6C444599-AC12-49DB-8977-C8D0A892FEF7}">
      <text>
        <r>
          <rPr>
            <b/>
            <sz val="9"/>
            <color indexed="81"/>
            <rFont val="Tahoma"/>
            <family val="2"/>
          </rPr>
          <t xml:space="preserve">Cargar a 30  de julio/21-ejecucion (II) tri-21 </t>
        </r>
        <r>
          <rPr>
            <sz val="9"/>
            <color indexed="81"/>
            <rFont val="Tahoma"/>
            <family val="2"/>
          </rPr>
          <t xml:space="preserve">
</t>
        </r>
      </text>
    </comment>
    <comment ref="W159" authorId="2" shapeId="0" xr:uid="{3BDE72EB-4CFA-42DA-A071-0A693FDFE9B1}">
      <text>
        <r>
          <rPr>
            <b/>
            <sz val="9"/>
            <color indexed="81"/>
            <rFont val="Tahoma"/>
            <family val="2"/>
          </rPr>
          <t>Cargar a 30 de octubre/21-ejecucion (III) tri/21</t>
        </r>
        <r>
          <rPr>
            <sz val="9"/>
            <color indexed="81"/>
            <rFont val="Tahoma"/>
            <family val="2"/>
          </rPr>
          <t xml:space="preserve">
</t>
        </r>
      </text>
    </comment>
    <comment ref="H163" authorId="2" shapeId="0" xr:uid="{2CB2381D-7177-4166-BD17-8009FFA02D3D}">
      <text>
        <r>
          <rPr>
            <b/>
            <sz val="9"/>
            <color indexed="81"/>
            <rFont val="Tahoma"/>
            <family val="2"/>
          </rPr>
          <t xml:space="preserve">Cargar a 30 enero/21-ejecucion (IV) tri/20 </t>
        </r>
        <r>
          <rPr>
            <sz val="9"/>
            <color indexed="81"/>
            <rFont val="Tahoma"/>
            <family val="2"/>
          </rPr>
          <t xml:space="preserve">
</t>
        </r>
      </text>
    </comment>
    <comment ref="M163" authorId="2" shapeId="0" xr:uid="{17E865EA-48E1-4C2E-BA63-1FEFEF89AC81}">
      <text>
        <r>
          <rPr>
            <b/>
            <sz val="9"/>
            <color indexed="81"/>
            <rFont val="Tahoma"/>
            <family val="2"/>
          </rPr>
          <t xml:space="preserve">Cargar a 30 enero/21-ejecucion (IV) tri/20 </t>
        </r>
        <r>
          <rPr>
            <sz val="9"/>
            <color indexed="81"/>
            <rFont val="Tahoma"/>
            <family val="2"/>
          </rPr>
          <t xml:space="preserve">
</t>
        </r>
      </text>
    </comment>
    <comment ref="R163" authorId="2" shapeId="0" xr:uid="{3D9749B8-246D-4CA6-A04F-EBC4D0E48285}">
      <text>
        <r>
          <rPr>
            <b/>
            <sz val="9"/>
            <color indexed="81"/>
            <rFont val="Tahoma"/>
            <family val="2"/>
          </rPr>
          <t xml:space="preserve">Cargar a 30 enero/21-ejecucion (IV) tri/20 </t>
        </r>
        <r>
          <rPr>
            <sz val="9"/>
            <color indexed="81"/>
            <rFont val="Tahoma"/>
            <family val="2"/>
          </rPr>
          <t xml:space="preserve">
</t>
        </r>
      </text>
    </comment>
    <comment ref="W163" authorId="2" shapeId="0" xr:uid="{480107B2-6D1A-4C62-ACFB-14097D6A8E87}">
      <text>
        <r>
          <rPr>
            <b/>
            <sz val="9"/>
            <color indexed="81"/>
            <rFont val="Tahoma"/>
            <family val="2"/>
          </rPr>
          <t xml:space="preserve">Cargar a 30 enero/21-ejecucion (IV) tri/20 </t>
        </r>
        <r>
          <rPr>
            <sz val="9"/>
            <color indexed="81"/>
            <rFont val="Tahoma"/>
            <family val="2"/>
          </rPr>
          <t xml:space="preserve">
</t>
        </r>
      </text>
    </comment>
    <comment ref="H164" authorId="2" shapeId="0" xr:uid="{D22EB690-08B0-4A04-9E0A-3CA73B760E94}">
      <text>
        <r>
          <rPr>
            <b/>
            <sz val="9"/>
            <color indexed="81"/>
            <rFont val="Tahoma"/>
            <family val="2"/>
          </rPr>
          <t xml:space="preserve">Revisar a 30 enero/21-El cargue del PAS/21 y ejecucion (IV) tri/20 </t>
        </r>
        <r>
          <rPr>
            <sz val="9"/>
            <color indexed="81"/>
            <rFont val="Tahoma"/>
            <family val="2"/>
          </rPr>
          <t xml:space="preserve">
</t>
        </r>
      </text>
    </comment>
    <comment ref="M164" authorId="2" shapeId="0" xr:uid="{4E4034C4-9A6B-40F8-8858-15AB4109C3FA}">
      <text>
        <r>
          <rPr>
            <b/>
            <sz val="9"/>
            <color indexed="81"/>
            <rFont val="Tahoma"/>
            <family val="2"/>
          </rPr>
          <t xml:space="preserve">Revisar a 30 de abril/21-El cargue ejecucion (I) tri/21 </t>
        </r>
        <r>
          <rPr>
            <sz val="9"/>
            <color indexed="81"/>
            <rFont val="Tahoma"/>
            <family val="2"/>
          </rPr>
          <t xml:space="preserve">
</t>
        </r>
      </text>
    </comment>
    <comment ref="R164" authorId="2" shapeId="0" xr:uid="{AEB0D23C-20BD-4958-BD36-9C6CB9CDE405}">
      <text>
        <r>
          <rPr>
            <b/>
            <sz val="9"/>
            <color indexed="81"/>
            <rFont val="Tahoma"/>
            <family val="2"/>
          </rPr>
          <t xml:space="preserve">Revisar a 30  de julio/21-El cargue ejecucion (II) tri-21 </t>
        </r>
        <r>
          <rPr>
            <sz val="9"/>
            <color indexed="81"/>
            <rFont val="Tahoma"/>
            <family val="2"/>
          </rPr>
          <t xml:space="preserve">
</t>
        </r>
      </text>
    </comment>
    <comment ref="W164" authorId="2" shapeId="0" xr:uid="{2125AD19-D306-4F3C-B3B5-8B82895AA9CC}">
      <text>
        <r>
          <rPr>
            <b/>
            <sz val="9"/>
            <color indexed="81"/>
            <rFont val="Tahoma"/>
            <family val="2"/>
          </rPr>
          <t>Revisar a 30 de octubre/21- El cargue ejecucion (III) tri/21</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Luz Miriam Diaz Diaz</author>
  </authors>
  <commentList>
    <comment ref="G37" authorId="0" shapeId="0" xr:uid="{00000000-0006-0000-0900-000001000000}">
      <text>
        <r>
          <rPr>
            <sz val="12"/>
            <color indexed="81"/>
            <rFont val="Tahoma"/>
            <family val="2"/>
          </rPr>
          <t>Escriba el nombre completo de la entidad</t>
        </r>
      </text>
    </comment>
    <comment ref="G39" authorId="0" shapeId="0" xr:uid="{00000000-0006-0000-0900-000002000000}">
      <text>
        <r>
          <rPr>
            <sz val="10"/>
            <color indexed="81"/>
            <rFont val="Tahoma"/>
            <family val="2"/>
          </rPr>
          <t>Seleccione el sector al que pertenece la entidad (sólo para entidades del orden nacional)</t>
        </r>
      </text>
    </comment>
    <comment ref="M39" authorId="0" shapeId="0" xr:uid="{00000000-0006-0000-0900-000003000000}">
      <text>
        <r>
          <rPr>
            <sz val="10"/>
            <color indexed="81"/>
            <rFont val="Tahoma"/>
            <family val="2"/>
          </rPr>
          <t>Seleccione el orden al que pertenece la entidad (nacional o territorial)</t>
        </r>
        <r>
          <rPr>
            <sz val="9"/>
            <color indexed="81"/>
            <rFont val="Tahoma"/>
            <family val="2"/>
          </rPr>
          <t xml:space="preserve">
</t>
        </r>
      </text>
    </comment>
    <comment ref="G41" authorId="0" shapeId="0" xr:uid="{00000000-0006-0000-0900-000004000000}">
      <text>
        <r>
          <rPr>
            <sz val="10"/>
            <color indexed="81"/>
            <rFont val="Tahoma"/>
            <family val="2"/>
          </rPr>
          <t>Seleccione el departamento donde está ubicada la entidad (solo para entidades del orden territorial)</t>
        </r>
      </text>
    </comment>
    <comment ref="M41" authorId="0" shapeId="0" xr:uid="{00000000-0006-0000-0900-000005000000}">
      <text>
        <r>
          <rPr>
            <sz val="10"/>
            <color indexed="81"/>
            <rFont val="Tahoma"/>
            <family val="2"/>
          </rPr>
          <t>Seleccione el año en que va a presentar la propuesta de racionalización</t>
        </r>
        <r>
          <rPr>
            <sz val="9"/>
            <color indexed="81"/>
            <rFont val="Tahoma"/>
            <family val="2"/>
          </rPr>
          <t xml:space="preserve">
</t>
        </r>
      </text>
    </comment>
    <comment ref="G43" authorId="0" shapeId="0" xr:uid="{00000000-0006-0000-0900-000006000000}">
      <text>
        <r>
          <rPr>
            <sz val="12"/>
            <color indexed="81"/>
            <rFont val="Tahoma"/>
            <family val="2"/>
          </rPr>
          <t>Escriba el nombre del Municipio donde se ubica la entidad (sólo para entidades del orden territorial)</t>
        </r>
      </text>
    </comment>
  </commentList>
</comments>
</file>

<file path=xl/sharedStrings.xml><?xml version="1.0" encoding="utf-8"?>
<sst xmlns="http://schemas.openxmlformats.org/spreadsheetml/2006/main" count="1807" uniqueCount="1316">
  <si>
    <t>INDICADOR</t>
  </si>
  <si>
    <t>Observaciones</t>
  </si>
  <si>
    <t>META</t>
  </si>
  <si>
    <t>ACTIVIDADES</t>
  </si>
  <si>
    <t>EVIDENCIA</t>
  </si>
  <si>
    <t>Versión: 01</t>
  </si>
  <si>
    <t>DIRECCIONAMIENTO ESTRATEGICO</t>
  </si>
  <si>
    <t>Código: F-DE-PE30-02</t>
  </si>
  <si>
    <t>Fecha Aprobación:
08/06/17</t>
  </si>
  <si>
    <t>Coordinación  de Planeación</t>
  </si>
  <si>
    <t>Coordinación  de Planeación y Sistemas de Informacion</t>
  </si>
  <si>
    <t>Coordinación  de Planeación, Grupos, Subgrupos y Dimensiones del PDSP</t>
  </si>
  <si>
    <t>Coordinación  de Planeación, Grupos, Subgrupos y Dimensiones del PDSP y Sistemas de Informacion - Control Interno</t>
  </si>
  <si>
    <t>Coordinación  de Planeación y Sistemas de Informacion - Control Interno</t>
  </si>
  <si>
    <t>Oficina de Planeacion y Sistemas de Informacion y Oficina de Control Interno</t>
  </si>
  <si>
    <t>Coordinación  de Planeación (infraestructura)</t>
  </si>
  <si>
    <t>Todos los Grupos, subgrupos - Oficina de Planeacion y Sistemas de Informacion</t>
  </si>
  <si>
    <t>GRUPO, SUBGRUPO O DEPENDENCIA RESPONSABLE</t>
  </si>
  <si>
    <t>FORMULA</t>
  </si>
  <si>
    <t>RESULTADO DEL INDICADOR</t>
  </si>
  <si>
    <t>Acumulado trimestre</t>
  </si>
  <si>
    <t xml:space="preserve">NUMERO DE ACTIVIDADES
PROGRAMADAS PARA LA VIGENCIA </t>
  </si>
  <si>
    <t>MONITOREO, SEGUIMIENTO Y EVALUACION DEL PLAN DE ACCION INSTITUCIONAL</t>
  </si>
  <si>
    <t>Acumulado Anual</t>
  </si>
  <si>
    <t>Acumulado al Tercer Trimestre</t>
  </si>
  <si>
    <t>% de Cumplimiento
IV Trimestre</t>
  </si>
  <si>
    <t>% Cumplimiento
III Trimestre</t>
  </si>
  <si>
    <t>Acumulado al Segundo Trimestre</t>
  </si>
  <si>
    <t>% de Cumplimiento
II Trimestre</t>
  </si>
  <si>
    <t>% de Cumplimiento
I Trimestre</t>
  </si>
  <si>
    <t>numerador
(ejecutado)</t>
  </si>
  <si>
    <t>denominador
(programado)</t>
  </si>
  <si>
    <t>MONITOREO, SEGUIMIENTO Y EVALUACION - IV TRIMESTRE</t>
  </si>
  <si>
    <t>MONITOREO, SEGUIMIENTO Y EVALUACION - III TRIMESTRE</t>
  </si>
  <si>
    <t>MONITOREO, SEGUIMIENTO Y EVALUACION - II TRIMESTRE</t>
  </si>
  <si>
    <t>MONITOREO, SEGUIMIENTO Y EVALUACION - I TRIMESTRE</t>
  </si>
  <si>
    <t>Pagina ___ de ___</t>
  </si>
  <si>
    <t>Sistemas de Información</t>
  </si>
  <si>
    <t>Todas las dependencias</t>
  </si>
  <si>
    <t xml:space="preserve">Coordinación de Archivo                               </t>
  </si>
  <si>
    <t>Oficina de Planeacion -Coordinación de Archivo</t>
  </si>
  <si>
    <t>Coordinación  de Planeación y Participación Social</t>
  </si>
  <si>
    <t xml:space="preserve">Dirección y Oficina de Planeacion </t>
  </si>
  <si>
    <t>Coordinación  de Planeación, Control Interno y Dirección</t>
  </si>
  <si>
    <t>Grupo Recursos Humanos</t>
  </si>
  <si>
    <t>Recursos Financieros- Recursos Humanos (Plane de Cargos)</t>
  </si>
  <si>
    <t>Recursos Financieros</t>
  </si>
  <si>
    <t>Recursos Financieros, Presupuesto, Tesorería, Jurídica, Prestación de Servicios y Salud Pública</t>
  </si>
  <si>
    <t xml:space="preserve"> Areas involucradas en el Plan de Desarrollo (Coordinadora Recursos Financieros y Presupuesto)</t>
  </si>
  <si>
    <t xml:space="preserve">Recuros Financieros, Presupuesto y Prestación de Servicios de Salud </t>
  </si>
  <si>
    <t>Recuros Financieros, Presupuesto, Contabilidad y Pagaduría.</t>
  </si>
  <si>
    <t>Recuros Financieros, Presupuesto, Contabilidad  y Pagaduría.</t>
  </si>
  <si>
    <t>Presupuesto, Contabilidad y Tesorería/ pagaduría</t>
  </si>
  <si>
    <t>Recursos Financieros- Central de Cuentas, Presupuesto,Contabildiad y Tesoreria</t>
  </si>
  <si>
    <t>Recursos Financieros, Presupuesto</t>
  </si>
  <si>
    <t>Recursos Financieros, Presupuesto, Contabilidad, Tesorería.</t>
  </si>
  <si>
    <t>GRUPO RECURSOS FÍSICOS / ALMACÉN</t>
  </si>
  <si>
    <t>GRUPO RECURSOS FÍSICOS</t>
  </si>
  <si>
    <t>GRUPO RECURSOS FÍSICOS / DIRECCIÓN</t>
  </si>
  <si>
    <t>ÁREAS</t>
  </si>
  <si>
    <t>ÁREAS / DIRECCIÓN</t>
  </si>
  <si>
    <t>RECURSOS FÍSICOS</t>
  </si>
  <si>
    <t>DIRECCIÓN</t>
  </si>
  <si>
    <t>RECURSOS FÍSICOS / ALMACÉN / FINANCIERA</t>
  </si>
  <si>
    <t>GRUPO RECURSOS FÍSICOS / SISTEMAS DE INFORMACIÓN</t>
  </si>
  <si>
    <t>SUBGRUPO VIGILANCIA Y CONTROL</t>
  </si>
  <si>
    <t>JURIDICA</t>
  </si>
  <si>
    <t>Grupo de Atenciòn en Salud (Aseguramiento)</t>
  </si>
  <si>
    <t xml:space="preserve">Grupo de Atenciòn en Salud </t>
  </si>
  <si>
    <t xml:space="preserve">Trimestral </t>
  </si>
  <si>
    <t xml:space="preserve">PLAN O PROYECTO </t>
  </si>
  <si>
    <t xml:space="preserve">TIEMPO EJECUCION </t>
  </si>
  <si>
    <t xml:space="preserve">Actualizar las Tablas de
retención Documental  </t>
  </si>
  <si>
    <t xml:space="preserve">Programa de Gestión
Documental </t>
  </si>
  <si>
    <t xml:space="preserve">Sistema Integrado de
Conservación  </t>
  </si>
  <si>
    <t xml:space="preserve">Plan de mejoramiento en la
estructura física y propia del
IDS (Construcción del edificio 
propio del IDS)  </t>
  </si>
  <si>
    <t xml:space="preserve">Programas de Capacitación
en la Gestión Documental  </t>
  </si>
  <si>
    <t xml:space="preserve">Valoración de los Fondos
acumulados  </t>
  </si>
  <si>
    <t xml:space="preserve">Digitalización de los
Documentos  </t>
  </si>
  <si>
    <t>Corto Plazo (1
año)</t>
  </si>
  <si>
    <t>Mediano Plazo (1 -
4 años)</t>
  </si>
  <si>
    <t>Largo Plazo
(años enadelante)</t>
  </si>
  <si>
    <t>CODIGO UNSPSC</t>
  </si>
  <si>
    <t xml:space="preserve">DESCRIPCION </t>
  </si>
  <si>
    <t xml:space="preserve">FECHA ESTIMADA DE INICIO DE PROCESO DE SELECCIÓN </t>
  </si>
  <si>
    <t xml:space="preserve">DURACION ESTIMADA DE CONTRATO </t>
  </si>
  <si>
    <t>MODALIDAD DE SELECCIÓN</t>
  </si>
  <si>
    <t xml:space="preserve">FUENTE DE RECURSO </t>
  </si>
  <si>
    <t xml:space="preserve">VALOR ESTIMADO </t>
  </si>
  <si>
    <t xml:space="preserve">VALOR ESTIMADO EN LA VIGENCIA ACTUAL </t>
  </si>
  <si>
    <t>¿SE REQUIERE VIGENCIAS FUTURAS ?</t>
  </si>
  <si>
    <t xml:space="preserve">ESTADO DE SOLICITUD DE VIGENCIAS FUTURAS </t>
  </si>
  <si>
    <t xml:space="preserve">DATOS DE CONTACTO DEL RESPONSABLE </t>
  </si>
  <si>
    <t xml:space="preserve">NECESIDADES ADICIONALES </t>
  </si>
  <si>
    <t>POSIBLES CODIGOS UNSPSC</t>
  </si>
  <si>
    <r>
      <t xml:space="preserve">Entidad: </t>
    </r>
    <r>
      <rPr>
        <b/>
        <u/>
        <sz val="14"/>
        <color theme="1"/>
        <rFont val="Arial"/>
        <family val="2"/>
      </rPr>
      <t>INSTITUTO DEPARTAMENTAL DE SALUD DE NORTE DE SANTANDER</t>
    </r>
  </si>
  <si>
    <r>
      <t xml:space="preserve">Vigencia: </t>
    </r>
    <r>
      <rPr>
        <b/>
        <u/>
        <sz val="14"/>
        <color theme="1"/>
        <rFont val="Arial"/>
        <family val="2"/>
      </rPr>
      <t>2018</t>
    </r>
  </si>
  <si>
    <r>
      <t>Fecha de Publicación:</t>
    </r>
    <r>
      <rPr>
        <b/>
        <u/>
        <sz val="14"/>
        <color theme="1"/>
        <rFont val="Arial"/>
        <family val="2"/>
      </rPr>
      <t xml:space="preserve"> 30 de Enero de 2018</t>
    </r>
  </si>
  <si>
    <t>Plan Anticorrupción y de Atención al Ciudadano</t>
  </si>
  <si>
    <r>
      <rPr>
        <b/>
        <u/>
        <sz val="18"/>
        <color rgb="FFC00000"/>
        <rFont val="Arial"/>
        <family val="2"/>
      </rPr>
      <t>Componente 1:</t>
    </r>
    <r>
      <rPr>
        <b/>
        <sz val="18"/>
        <color theme="1"/>
        <rFont val="Arial"/>
        <family val="2"/>
      </rPr>
      <t xml:space="preserve"> Gestión del Riesgo de Corrupción - Mapa de Riesgos de Corrupción</t>
    </r>
  </si>
  <si>
    <t xml:space="preserve">Subcomponente/procesos </t>
  </si>
  <si>
    <t xml:space="preserve">Actividades </t>
  </si>
  <si>
    <t>Meta o producto</t>
  </si>
  <si>
    <t xml:space="preserve"> Responsable</t>
  </si>
  <si>
    <t xml:space="preserve"> Fecha programada</t>
  </si>
  <si>
    <r>
      <rPr>
        <b/>
        <sz val="12"/>
        <color theme="1"/>
        <rFont val="Arial"/>
        <family val="2"/>
      </rPr>
      <t>Subcomponente/proceso 1</t>
    </r>
    <r>
      <rPr>
        <sz val="12"/>
        <color theme="1"/>
        <rFont val="Arial"/>
        <family val="2"/>
      </rPr>
      <t xml:space="preserve">
Política de Administración de Riesgos</t>
    </r>
  </si>
  <si>
    <t>Socializar el proyecto de presupuesto de la entidad lo que incluye el POAI y el COAI-PAS en el comité Directivo de la entidad.</t>
  </si>
  <si>
    <t>Proyecto de presupuesto socializado y concertado antes de presentar el proyecto de presupuesto a la Junta Directiva de salud para su aprobación antes del 30 de enero de cada vigencia.</t>
  </si>
  <si>
    <t>Alta Dirección, Coordinación del área financiera  y Comité directivo (Integrantes)</t>
  </si>
  <si>
    <t xml:space="preserve">El servidor público bien sea personal de planta o contratista debe abstenerse de obstaculizar, poner trabas o direccionar a terceras personas la elaboración de informes o documentos técnicos; condicionando la viabilidad o conceptos ténicos a cambio de dadibas.  </t>
  </si>
  <si>
    <t xml:space="preserve"> Rectoria e imagen institucional fortalecida. </t>
  </si>
  <si>
    <t>Funcionarios de planta y contratistas de la entidad.</t>
  </si>
  <si>
    <t>1.2.1</t>
  </si>
  <si>
    <t>Seguimiento al cumplimiento del Plan de capacitaciones y asistencia técnicas en los cuales se evidencien soportes como: Listas de asistencias con actas/ informes de monitoreo, que incluyan de las sugerencias, recomendaciones técnicas y los compromisos con fecha de cumplimiento y responsables.</t>
  </si>
  <si>
    <t>Capacitaciones y asistencias técnicas debidamente soportadas que evidencien la Gestión con Valores para Resultados.</t>
  </si>
  <si>
    <t xml:space="preserve">Coordinadores de los grupos, subgrupos y responsables de las dimensiones del PTS. </t>
  </si>
  <si>
    <t>Implementación y divulgación del código de integridad del servidos público.</t>
  </si>
  <si>
    <t xml:space="preserve"> Rectoria e imagen institucional fortalecida enfocada a la Gestión con Valores para Resultados.</t>
  </si>
  <si>
    <t>Alta Dirección y Comité Funcionarios de planta y contratistas de la entidad.</t>
  </si>
  <si>
    <r>
      <rPr>
        <b/>
        <sz val="12"/>
        <color theme="1"/>
        <rFont val="Arial"/>
        <family val="2"/>
      </rPr>
      <t>Subcomponente/proceso 2</t>
    </r>
    <r>
      <rPr>
        <sz val="12"/>
        <color theme="1"/>
        <rFont val="Arial"/>
        <family val="2"/>
      </rPr>
      <t xml:space="preserve">
Construcción del Mapa de Riesgos de
Corrupción</t>
    </r>
  </si>
  <si>
    <t>2.1</t>
  </si>
  <si>
    <t xml:space="preserve">Elaboración de un Listado de recepción de documentación por parte de los prestadores de servicios de salud. 
Analisis del tiempo recepción, gestión y registro del prestador de servicios de salud  </t>
  </si>
  <si>
    <t>Evitar la dilatación del proceso de inscripción o Novedades en el registro especial de prestadores de servicios de salud</t>
  </si>
  <si>
    <t>Vigilancia y Control</t>
  </si>
  <si>
    <t>Semestralmente</t>
  </si>
  <si>
    <t>2.2</t>
  </si>
  <si>
    <t>Elaboración de formato en declaración por parte de verificación</t>
  </si>
  <si>
    <t>Evitar favorecer la habilitacion de servicios de salud a prestadores que no cumplen con los estandares de habilitación</t>
  </si>
  <si>
    <t>trimestral</t>
  </si>
  <si>
    <t>2.3</t>
  </si>
  <si>
    <t>Elaboración de Acta de seguimiento del proceso de licencia de funcionamiento para emisiones ionizantes</t>
  </si>
  <si>
    <t xml:space="preserve">Expedicion de Licencias de funcionamiento para emisiones ionizantes cumpliendo con los requisitos minimos </t>
  </si>
  <si>
    <t>2.4</t>
  </si>
  <si>
    <t xml:space="preserve">
Seguimiento mensual al cumplimiento del procedimiento para efectuar los recobros</t>
  </si>
  <si>
    <t>Recobros efecutuados- recuperación del recursos PPNA</t>
  </si>
  <si>
    <t>Prestacion de Servicios de Salud</t>
  </si>
  <si>
    <t>Mensual</t>
  </si>
  <si>
    <t>2.5</t>
  </si>
  <si>
    <t>Conformar equipo interdisciplinario: líder de financiera, auditor y un jurídico de PSS para las auditorias y la conciliación de glosas con IPS ó ESE  
Sistematizacion de la trazabilidad de la facturación</t>
  </si>
  <si>
    <t>Actas de conciliación suscritas por el equipo interdiciplinario.</t>
  </si>
  <si>
    <t>Subcomponente/proceso 2
Construcción del Mapa de Riesgos de
Corrupción</t>
  </si>
  <si>
    <t>2.7</t>
  </si>
  <si>
    <t>Contar con una base de datos (Bitácora) donde se revisan todas las remisiones
Establecer politicas para garantizar la remisión de los pacientes
Adquirir sotfware</t>
  </si>
  <si>
    <t>Evitar favorecer la remision de pacientes a IPS especificas</t>
  </si>
  <si>
    <t>CRUE</t>
  </si>
  <si>
    <t>2.8</t>
  </si>
  <si>
    <t>Capacitar al recurso humano en la responsabilidad del manejo y custodia de vacunas.
Seguimiento al debido proceso en el reporte de pérdidas de biológico.</t>
  </si>
  <si>
    <t>85% del talento humano de IPS Públicas y Privadas capacitados en el manejo y custodia de vacunas.
100% de municipios con seguimiento en el reporte de pérdidas de biológico.</t>
  </si>
  <si>
    <t>PAI</t>
  </si>
  <si>
    <t>2.9</t>
  </si>
  <si>
    <t>Garantizar la Trazabilidad y Seguimiento al manejo y uso adecuado de los insecticidas del grupo salud pública.</t>
  </si>
  <si>
    <t>Evitar la perdida o comercializacion de los insumos para control de vectores</t>
  </si>
  <si>
    <t>Vectores</t>
  </si>
  <si>
    <t>2.10</t>
  </si>
  <si>
    <t>Realizar visitas aleatorias a establecimientos farmaceuticos con conceptos favorables para aperturas y traslados</t>
  </si>
  <si>
    <t>10% de seguimiento a conceptos favorables para aperturas y traslados de establecimientos farmacéuticos en el Departamento.</t>
  </si>
  <si>
    <t>Medicamentos</t>
  </si>
  <si>
    <t>2.11</t>
  </si>
  <si>
    <t>Realizar visitas aleatorias a los establecimientos farmaceuticos autorizados</t>
  </si>
  <si>
    <t>2% de visitas aleatorias a establecimientos autorizados para verificar el concepto técnico emitido por el inspector de medicamentos.</t>
  </si>
  <si>
    <t>2.12</t>
  </si>
  <si>
    <t>Seguimiento y revision previa a los autos o expedicion de fallos en primera y en segunda instancia con el fin de evitar la dilatación de los procesos disciplinarios con el proposito de obtener el vencimiento de terminos o prescripcion del mismo</t>
  </si>
  <si>
    <t>Agilidad en los procesos diciplinarios.</t>
  </si>
  <si>
    <t>Juridica</t>
  </si>
  <si>
    <t>permanente</t>
  </si>
  <si>
    <t>2.14</t>
  </si>
  <si>
    <t>Actualizar el manual de contratación.</t>
  </si>
  <si>
    <t>Manual de contrataciónn actualizado.</t>
  </si>
  <si>
    <t>Alta Dirección y oficina Júridica.</t>
  </si>
  <si>
    <t>2.15</t>
  </si>
  <si>
    <t xml:space="preserve">Realizar una efectiva supervision y exigencia en el cumplimiento de los contratos y emitir los correspondientes informes de supervisión de acuerdo al manual de supervisión de contratos. </t>
  </si>
  <si>
    <t>Objetos contractuales cumplidos.</t>
  </si>
  <si>
    <t xml:space="preserve">Supervisores de contratos </t>
  </si>
  <si>
    <t>2.16</t>
  </si>
  <si>
    <t>Cruce información entre prestacionde servicios de salud, contabilidad, presupuesto y pagaduria.
Utilizacion del modulo de contratacion del Software de TNS, con el fin de evitar el doble pago de factura por falta de trazabilidad de la factura de prestación de servicios de salud  que permitan identificar y controlar las diferentes pagos realizados</t>
  </si>
  <si>
    <t>Información conciliada, verás y oportuna.</t>
  </si>
  <si>
    <t>Contabilidad y Prestacion de Servicios</t>
  </si>
  <si>
    <t>2.18</t>
  </si>
  <si>
    <t>Verificación con las instituciones públicas y privadas de los titulos a Registrar por la oficina de registros profesionales.</t>
  </si>
  <si>
    <t>Autorización y registro profesional con cumplimiento de los requisitos.</t>
  </si>
  <si>
    <t>Recursos Humanos</t>
  </si>
  <si>
    <r>
      <rPr>
        <b/>
        <sz val="12"/>
        <color theme="1"/>
        <rFont val="Arial"/>
        <family val="2"/>
      </rPr>
      <t>Subcomponente/proceso 3</t>
    </r>
    <r>
      <rPr>
        <sz val="12"/>
        <color theme="1"/>
        <rFont val="Arial"/>
        <family val="2"/>
      </rPr>
      <t xml:space="preserve">
Consulta y divulgación</t>
    </r>
  </si>
  <si>
    <t>3.1</t>
  </si>
  <si>
    <t xml:space="preserve">Fortalecimiento a la implementación del software de gestión documental medinate Capacitación y sencibilización al personal de la Entidad para la </t>
  </si>
  <si>
    <t>Software de gestión documental operando en la Institución</t>
  </si>
  <si>
    <t>Alta dirección Planeación - Sistemas de información - archivo y recursos humanos</t>
  </si>
  <si>
    <t>3.2</t>
  </si>
  <si>
    <t>Publicación en la página web el Plan Anticorrupción e otros informes del IDS de interes a la comunidad en general</t>
  </si>
  <si>
    <t xml:space="preserve">Publicación constante en la pagina www.ids.gov.co </t>
  </si>
  <si>
    <t>Planeación y Sistemas de Información</t>
  </si>
  <si>
    <r>
      <rPr>
        <b/>
        <sz val="12"/>
        <color theme="1"/>
        <rFont val="Arial"/>
        <family val="2"/>
      </rPr>
      <t>Subcomponente/proceso 4</t>
    </r>
    <r>
      <rPr>
        <sz val="12"/>
        <color theme="1"/>
        <rFont val="Arial"/>
        <family val="2"/>
      </rPr>
      <t xml:space="preserve">
Monitorio y revisión</t>
    </r>
  </si>
  <si>
    <t>4.1</t>
  </si>
  <si>
    <t>Los líderes de los procesos en conjunto con sus equipos deben monitorear y revisar periódicamente el documento del Mapa de Riesgos de Corrupción y si es del caso ajustarlo haciendo públicos los cambios.</t>
  </si>
  <si>
    <t>Monitorear permanentemente la gestión del riesgo y la efectividad de los controles establecidos</t>
  </si>
  <si>
    <t>Coordinadores de los grupos, subgrupos, Control Interno y Planeación</t>
  </si>
  <si>
    <r>
      <rPr>
        <b/>
        <sz val="12"/>
        <color theme="1"/>
        <rFont val="Arial"/>
        <family val="2"/>
      </rPr>
      <t>Subcomponente/proceso 5</t>
    </r>
    <r>
      <rPr>
        <sz val="12"/>
        <color theme="1"/>
        <rFont val="Arial"/>
        <family val="2"/>
      </rPr>
      <t xml:space="preserve">
Seguimiento</t>
    </r>
  </si>
  <si>
    <t>5.1</t>
  </si>
  <si>
    <t xml:space="preserve">Realizar auditorías internas analice las causas, los riesgos de corrupción y la efectividad de los controles incorporados en el Mapa de Riesgos de Corrupción.
</t>
  </si>
  <si>
    <t>Adelantar seguimiento al Mapa de Riesgos de
Corrupción.</t>
  </si>
  <si>
    <t>Control Interno</t>
  </si>
  <si>
    <t>ESTRATEGIA DE RACIONALIZACIÓN DE TRÁMITES</t>
  </si>
  <si>
    <t>Nombre de la entidad</t>
  </si>
  <si>
    <t>Instituto Departamental de Salud de Norte de Santander</t>
  </si>
  <si>
    <t>Sector Administrativo</t>
  </si>
  <si>
    <t>No aplica</t>
  </si>
  <si>
    <t>Orden</t>
  </si>
  <si>
    <t>Territorial</t>
  </si>
  <si>
    <t>Departamento:</t>
  </si>
  <si>
    <t>Norte de Santander</t>
  </si>
  <si>
    <t>Año Vigencia:</t>
  </si>
  <si>
    <t>Municipio:</t>
  </si>
  <si>
    <t>San José de Cúcuta</t>
  </si>
  <si>
    <r>
      <rPr>
        <b/>
        <sz val="9"/>
        <rFont val="Arial"/>
        <family val="2"/>
      </rPr>
      <t>DATOS TRÁMITES A RACIONALIZAR</t>
    </r>
  </si>
  <si>
    <r>
      <rPr>
        <b/>
        <sz val="9"/>
        <rFont val="Arial"/>
        <family val="2"/>
      </rPr>
      <t>ACCIONES DE RACIONALIZACIÓN A DESARROLLAR</t>
    </r>
  </si>
  <si>
    <r>
      <rPr>
        <b/>
        <sz val="9"/>
        <rFont val="Arial"/>
        <family val="2"/>
      </rPr>
      <t>PLAN DE EJECUCIÓN</t>
    </r>
  </si>
  <si>
    <r>
      <rPr>
        <b/>
        <sz val="9"/>
        <rFont val="Arial"/>
        <family val="2"/>
      </rPr>
      <t>Tipo</t>
    </r>
  </si>
  <si>
    <r>
      <rPr>
        <b/>
        <sz val="9"/>
        <rFont val="Arial"/>
        <family val="2"/>
      </rPr>
      <t>Número</t>
    </r>
  </si>
  <si>
    <r>
      <rPr>
        <b/>
        <sz val="9"/>
        <rFont val="Arial"/>
        <family val="2"/>
      </rPr>
      <t>Nombre</t>
    </r>
  </si>
  <si>
    <r>
      <rPr>
        <b/>
        <sz val="9"/>
        <rFont val="Arial"/>
        <family val="2"/>
      </rPr>
      <t>Estado</t>
    </r>
  </si>
  <si>
    <r>
      <rPr>
        <b/>
        <sz val="9"/>
        <rFont val="Arial"/>
        <family val="2"/>
      </rPr>
      <t>Situación actual</t>
    </r>
  </si>
  <si>
    <r>
      <rPr>
        <b/>
        <sz val="9"/>
        <rFont val="Arial"/>
        <family val="2"/>
      </rPr>
      <t>Mejora por implementar</t>
    </r>
  </si>
  <si>
    <r>
      <rPr>
        <b/>
        <sz val="9"/>
        <rFont val="Arial"/>
        <family val="2"/>
      </rPr>
      <t>Beneficio al ciudadano o entidad</t>
    </r>
  </si>
  <si>
    <r>
      <rPr>
        <b/>
        <sz val="9"/>
        <rFont val="Arial"/>
        <family val="2"/>
      </rPr>
      <t>Tipo racionalización</t>
    </r>
  </si>
  <si>
    <r>
      <rPr>
        <b/>
        <sz val="9"/>
        <rFont val="Arial"/>
        <family val="2"/>
      </rPr>
      <t>Acciones racionalización</t>
    </r>
  </si>
  <si>
    <r>
      <rPr>
        <b/>
        <sz val="9"/>
        <rFont val="Arial"/>
        <family val="2"/>
      </rPr>
      <t>Fecha inicio</t>
    </r>
  </si>
  <si>
    <r>
      <rPr>
        <b/>
        <sz val="9"/>
        <rFont val="Arial"/>
        <family val="2"/>
      </rPr>
      <t>Fecha final presente vigencia</t>
    </r>
  </si>
  <si>
    <r>
      <rPr>
        <b/>
        <sz val="9"/>
        <rFont val="Arial"/>
        <family val="2"/>
      </rPr>
      <t>Fecha final racionalizaci ón</t>
    </r>
  </si>
  <si>
    <r>
      <rPr>
        <b/>
        <sz val="9"/>
        <rFont val="Arial"/>
        <family val="2"/>
      </rPr>
      <t>Responsable</t>
    </r>
  </si>
  <si>
    <r>
      <rPr>
        <sz val="9"/>
        <rFont val="Arial"/>
        <family val="2"/>
      </rPr>
      <t>Modelo Único – Hijo</t>
    </r>
  </si>
  <si>
    <r>
      <rPr>
        <sz val="9"/>
        <rFont val="Arial"/>
        <family val="2"/>
      </rPr>
      <t>Credencial de expendedor de drogas</t>
    </r>
  </si>
  <si>
    <r>
      <rPr>
        <sz val="9"/>
        <rFont val="Arial"/>
        <family val="2"/>
      </rPr>
      <t>Inscrito</t>
    </r>
  </si>
  <si>
    <t>El ciudadano
radica a través de correo electrónico la documentación, sin embargo, debe allegar las estampillas y consignacion en original para finalizar el trámite</t>
  </si>
  <si>
    <t>Lograr la compra de estampilla por PSE y que el trámite sea completamente en línea</t>
  </si>
  <si>
    <r>
      <rPr>
        <sz val="9"/>
        <rFont val="Arial"/>
        <family val="2"/>
      </rPr>
      <t xml:space="preserve">Ahorro en tiempo y costos de desplazamiento.
</t>
    </r>
    <r>
      <rPr>
        <sz val="9"/>
        <rFont val="Arial"/>
        <family val="2"/>
      </rPr>
      <t>Disponibilidad total para la solicitud del trámite 24/7.</t>
    </r>
  </si>
  <si>
    <t>Tecnológica</t>
  </si>
  <si>
    <t>Pago en línea
Disponer mecanismos de seguimiento
Trámite total en Línea</t>
  </si>
  <si>
    <t>Julio de 2018</t>
  </si>
  <si>
    <t>Diciembre de 2018</t>
  </si>
  <si>
    <t>Junio de 2019</t>
  </si>
  <si>
    <t>Oficina de Control de Medicamentos
Sistemas de Información
Hacienda Departamental</t>
  </si>
  <si>
    <r>
      <rPr>
        <sz val="9"/>
        <rFont val="Arial"/>
        <family val="2"/>
      </rPr>
      <t>Cancelación de la inscripción para el manejo de medicamentos de control especial</t>
    </r>
  </si>
  <si>
    <t xml:space="preserve">El ciudadano radica a través de correo electrónico oficio informando la novedad de cierre de manejo de medicamento de control especial. </t>
  </si>
  <si>
    <r>
      <rPr>
        <sz val="9"/>
        <rFont val="Arial"/>
        <family val="2"/>
      </rPr>
      <t>Diseñar un formulario de cierre e implementar que el trámite sea en línea (que se pueda diligenciar el formulario haciendo la novedad del cierre).</t>
    </r>
    <r>
      <rPr>
        <sz val="9"/>
        <color rgb="FFFF0000"/>
        <rFont val="Arial"/>
        <family val="2"/>
      </rPr>
      <t xml:space="preserve"> </t>
    </r>
  </si>
  <si>
    <t xml:space="preserve">Verificar pago de formulario de cierre en linea. </t>
  </si>
  <si>
    <t>Oficina de Control de Medicamentos
Sistemas de Información</t>
  </si>
  <si>
    <r>
      <rPr>
        <sz val="9"/>
        <rFont val="Arial"/>
        <family val="2"/>
      </rPr>
      <t>Inscripción, renovación, ampliación o modificación para el manejo de medicamentos de control especial</t>
    </r>
  </si>
  <si>
    <t>El ciudadano
radica a través de correo electrónico la documentación, sin embargo, debe allegar las estampillas en original y la consignación para finalizar el trámite</t>
  </si>
  <si>
    <r>
      <rPr>
        <sz val="9"/>
        <rFont val="Arial"/>
        <family val="2"/>
      </rPr>
      <t>Autorización de funcionamiento de establecimientos farmacéuticos</t>
    </r>
  </si>
  <si>
    <r>
      <rPr>
        <sz val="9"/>
        <rFont val="Arial"/>
        <family val="2"/>
      </rPr>
      <t>Único</t>
    </r>
  </si>
  <si>
    <r>
      <rPr>
        <sz val="9"/>
        <rFont val="Arial"/>
        <family val="2"/>
      </rPr>
      <t>Autorización y/o renovación en buenas practicas del servicio farmacéutico (BPSF),</t>
    </r>
  </si>
  <si>
    <r>
      <t>Fecha de Publicación:</t>
    </r>
    <r>
      <rPr>
        <b/>
        <u/>
        <sz val="14"/>
        <color theme="1"/>
        <rFont val="Arial"/>
        <family val="2"/>
      </rPr>
      <t xml:space="preserve"> 30 de Enero 2018</t>
    </r>
  </si>
  <si>
    <r>
      <rPr>
        <b/>
        <u/>
        <sz val="18"/>
        <color theme="5"/>
        <rFont val="Arial"/>
        <family val="2"/>
      </rPr>
      <t>Componente 3:</t>
    </r>
    <r>
      <rPr>
        <b/>
        <sz val="18"/>
        <color theme="1"/>
        <rFont val="Arial"/>
        <family val="2"/>
      </rPr>
      <t xml:space="preserve"> Rendición de Cuentas</t>
    </r>
  </si>
  <si>
    <r>
      <rPr>
        <b/>
        <sz val="12"/>
        <color theme="1"/>
        <rFont val="Arial"/>
        <family val="2"/>
      </rPr>
      <t>Subcomponente/proceso 1</t>
    </r>
    <r>
      <rPr>
        <sz val="12"/>
        <color theme="1"/>
        <rFont val="Arial"/>
        <family val="2"/>
      </rPr>
      <t xml:space="preserve">
Información de calidad y en lenguaje
comprensible</t>
    </r>
  </si>
  <si>
    <t>1.1</t>
  </si>
  <si>
    <t>Facilitar el control social, que comprende acciones de petición de información y de explicaciones para buscar la transparencia de la gestión de la administración pública y lograr la adopción de los principios de Buen Gobierno (Decreto 2641 de 2012 reglamentario Ley Anticorrupción</t>
  </si>
  <si>
    <t>Suministrar de manera permanente la información actualizada de PQRSD en la página web del IDS</t>
  </si>
  <si>
    <t>Planeacion y sistemas de información - Servicio de  atención a comunidad-SAC</t>
  </si>
  <si>
    <t>Trimestral</t>
  </si>
  <si>
    <t>1.2</t>
  </si>
  <si>
    <t xml:space="preserve">La Rendición de Cuentas es un instrumento que implica la obligación de informar y el derecho de ser informado, se desarrollará como un proceso permanente de entrega de resultados, donde el ciudadano conozca los planes y desarrollo de las acciones, para lo cual, el Instituto Departamental de Salud a través de la página web insitucional www.ids.gov.co mantendrá informado al ciudadano con la invitación permanente a participar a través de sus preguntas,  opiniones y sugerencias, en el seguimiento y mejoramiento de la gestión. </t>
  </si>
  <si>
    <t>El Instituto Departamental de Salud desarrollará el proceso de rendición de cuentas a través de las publicaciones en la pagina web institucional (Plan de Acción vigencia 2017, Ejecuciones presupuestales - Plan de Inversion, Informes de Gestión trimestrales publicados para fácil acceso de la comunidad, Contratación y demás información pública)</t>
  </si>
  <si>
    <t>Planeacion y sistemas de información - Participación Social y atencion a la comunidad</t>
  </si>
  <si>
    <t>Permanente</t>
  </si>
  <si>
    <r>
      <rPr>
        <b/>
        <sz val="12"/>
        <color theme="1"/>
        <rFont val="Arial"/>
        <family val="2"/>
      </rPr>
      <t>Subcomponente/proceso 2</t>
    </r>
    <r>
      <rPr>
        <sz val="12"/>
        <color theme="1"/>
        <rFont val="Arial"/>
        <family val="2"/>
      </rPr>
      <t xml:space="preserve">
Diálogo de doble vía con la ciudadanía
y sus organizaciones</t>
    </r>
  </si>
  <si>
    <t>Anualmente se efectuará un evento de Audiencia Pública de Rendición de Cuentas a la Ciudadanía, donde se efectuará un balance de la gestión, las metas alcanzadas, los resultados obtenidos y los recursos utilizados.</t>
  </si>
  <si>
    <t>Realizar una (1) Audiencia Pública de Rendición de Cuentas</t>
  </si>
  <si>
    <t>Dirección, Planeación y sistemas de información - Participación Social y Comunicaciones</t>
  </si>
  <si>
    <t>Cuarto trimestre 2018</t>
  </si>
  <si>
    <r>
      <rPr>
        <b/>
        <sz val="12"/>
        <color theme="1"/>
        <rFont val="Arial"/>
        <family val="2"/>
      </rPr>
      <t>Subcomponente/proceso 3</t>
    </r>
    <r>
      <rPr>
        <sz val="12"/>
        <color theme="1"/>
        <rFont val="Arial"/>
        <family val="2"/>
      </rPr>
      <t xml:space="preserve">
Incentivos para motivar la cultura de la
rendición y petición de cuentas</t>
    </r>
  </si>
  <si>
    <t>Incentivar a la comunidad sobre los eventos de interés de salud, sus deberes y derechos en salud</t>
  </si>
  <si>
    <t>Realización de los Comtés de vigilancia epidemiológica comunitaria -COVECOM.
Capacitaciones EAPB con las asociaciones de usuarios y coordinaciones de salud pública de los 40 municipios para la replica a las entidades y asociaciones de usuarios , seguimiento a la operatividad de los mecanismos de participación social que operan en el muncipio.</t>
  </si>
  <si>
    <t>Grupo de salud pública-vigilancia en salud pública,  sistemas de información - Participación Social y Comunicaciones</t>
  </si>
  <si>
    <r>
      <rPr>
        <b/>
        <sz val="12"/>
        <color theme="1"/>
        <rFont val="Arial"/>
        <family val="2"/>
      </rPr>
      <t>Subcomponente/proceso 4</t>
    </r>
    <r>
      <rPr>
        <sz val="12"/>
        <color theme="1"/>
        <rFont val="Arial"/>
        <family val="2"/>
      </rPr>
      <t xml:space="preserve">
Evaluación y retroalimentación a la
gestión institucional</t>
    </r>
  </si>
  <si>
    <t>Realizar trimestralmente los informes de gestión</t>
  </si>
  <si>
    <t>Elaborar 4 informes de gestión (trimestrales) publicados en la pagina web del IDS</t>
  </si>
  <si>
    <t>Planeacion y sistemas de información</t>
  </si>
  <si>
    <t>Anual y trimestral.</t>
  </si>
  <si>
    <t>4.2</t>
  </si>
  <si>
    <t>Rendir información de la gestión realizada a la Gobernacion del Dpto, Miembros del CTSSS, Asamblea Dptal y Entes de Control (según Demanda)</t>
  </si>
  <si>
    <t>Rendir 4 informes de gestión de manera oportuna a la Gobernacion del Dpto, Miembros del CTSSS, Asamblea Dptal y Entes de Control.</t>
  </si>
  <si>
    <t>Dirección, Planeación y sistemas de información - Coordinadores de los grupos del IDS, Participación Social y Comunicaciones</t>
  </si>
  <si>
    <t>Trimestral según fechas definidas enla circular No 585 de fecha 14 de Diciembre de 2017</t>
  </si>
  <si>
    <r>
      <rPr>
        <b/>
        <u/>
        <sz val="18"/>
        <color theme="6" tint="-0.499984740745262"/>
        <rFont val="Arial"/>
        <family val="2"/>
      </rPr>
      <t>Componente 4:</t>
    </r>
    <r>
      <rPr>
        <b/>
        <sz val="18"/>
        <color theme="1"/>
        <rFont val="Arial"/>
        <family val="2"/>
      </rPr>
      <t xml:space="preserve"> Atención al Ciudadano</t>
    </r>
  </si>
  <si>
    <r>
      <rPr>
        <b/>
        <sz val="12"/>
        <color theme="1"/>
        <rFont val="Arial"/>
        <family val="2"/>
      </rPr>
      <t>Subcomponente/proceso 1</t>
    </r>
    <r>
      <rPr>
        <sz val="12"/>
        <color theme="1"/>
        <rFont val="Arial"/>
        <family val="2"/>
      </rPr>
      <t xml:space="preserve">
Estructura administrativa y
Direccionamiento estratégico</t>
    </r>
  </si>
  <si>
    <t>Fortalecer la operatividad de la oficina del servicio de Atencion a la Comunidad (SAC) en el seguimiento y cirerre de las PQR.</t>
  </si>
  <si>
    <t xml:space="preserve">Informes trimestrales que evidence el oportuno seguimiento y cirerre de las PQR.  </t>
  </si>
  <si>
    <t xml:space="preserve">Servicio de atencion a la comunidad (SAC) </t>
  </si>
  <si>
    <t>Definir y difundir el portafolio de servicio al ciudadano de la entidad</t>
  </si>
  <si>
    <t>Portafolio socializado en la Entidad y difundido a través de la web www.ids.gov.co</t>
  </si>
  <si>
    <t>Servicio de atencion a la comunidad (SAC) - Participación Social - Sistemas de Información</t>
  </si>
  <si>
    <r>
      <rPr>
        <b/>
        <sz val="12"/>
        <color theme="1"/>
        <rFont val="Arial"/>
        <family val="2"/>
      </rPr>
      <t>Subcomponente/proceso 2</t>
    </r>
    <r>
      <rPr>
        <sz val="12"/>
        <color theme="1"/>
        <rFont val="Arial"/>
        <family val="2"/>
      </rPr>
      <t xml:space="preserve">
Fortalecimiento de los canales de
atención</t>
    </r>
  </si>
  <si>
    <t xml:space="preserve">Poner a disposición de la ciudadanía espacios físicos visibles de la información actualizada sobre:
- Derechos y deberes de los usuarios y medios para garantizarlos.  
- Descripción de los procedimientos, trámites y servicios de la entidad.  
- Tiempos de entrega de cada trámite o servicio. 
- Requisitos e indicaciones necesarios para que los ciudadanos puedan cumplir con sus obligaciones o ejercer sus derechos. 
 Horarios y puntos de atención.  
- Dependencia, nombre y cargo del servidor a quien debe dirigirse en caso de una queja o un reclamo. 
-Informar a la ciudadanía sobre los medios de atención con los que cuenta la entidad para recepción de peticiones, quejas, sugerencias, reclamos y denuncias de actos de corrupción. </t>
  </si>
  <si>
    <t>Campaña de información y solcialización a traves de medios de comunicación orales y escitos y página web.
Informacion actualizada en cartelera, televisor, pendones y demás medios de que se disponga.</t>
  </si>
  <si>
    <t xml:space="preserve">Servicio de atención a la comunidad (SAC) </t>
  </si>
  <si>
    <r>
      <rPr>
        <b/>
        <sz val="12"/>
        <color theme="1"/>
        <rFont val="Arial"/>
        <family val="2"/>
      </rPr>
      <t>Subcomponente/proceso 3</t>
    </r>
    <r>
      <rPr>
        <sz val="12"/>
        <color theme="1"/>
        <rFont val="Arial"/>
        <family val="2"/>
      </rPr>
      <t xml:space="preserve">
Talento Humano</t>
    </r>
  </si>
  <si>
    <t>Afianzar la cultura de servicio al ciudadano en los Servidores Públicos,  mediante programas de capacitación y sensibilización.</t>
  </si>
  <si>
    <t>Durante la presente vigencia realizar una jornada de sensibilización sobre atención al ciudadano en los servidores de la entidad.</t>
  </si>
  <si>
    <t xml:space="preserve">Recursos Humanos y Servicio de atencion a la comunidad (SAC) </t>
  </si>
  <si>
    <t>30 de Junio de 2018</t>
  </si>
  <si>
    <r>
      <rPr>
        <b/>
        <sz val="12"/>
        <color theme="1"/>
        <rFont val="Arial"/>
        <family val="2"/>
      </rPr>
      <t>Subcomponente/proceso 4</t>
    </r>
    <r>
      <rPr>
        <sz val="12"/>
        <color theme="1"/>
        <rFont val="Arial"/>
        <family val="2"/>
      </rPr>
      <t xml:space="preserve">
Normativo y procedimental</t>
    </r>
  </si>
  <si>
    <t xml:space="preserve">Actualizar el acto administrativo de reglamento interno de PQR y denuncias.
</t>
  </si>
  <si>
    <t>Acto administrativo de reglamento interno de PQR y denuncias actualizado</t>
  </si>
  <si>
    <t>Servicio de atencion a la comunidad (SAC) - Participación Social - Planeación - Juridica y Alta dirección</t>
  </si>
  <si>
    <r>
      <rPr>
        <b/>
        <sz val="12"/>
        <color theme="1"/>
        <rFont val="Arial"/>
        <family val="2"/>
      </rPr>
      <t>Subcomponente/proceso 5</t>
    </r>
    <r>
      <rPr>
        <sz val="12"/>
        <color theme="1"/>
        <rFont val="Arial"/>
        <family val="2"/>
      </rPr>
      <t xml:space="preserve">
Relacionamiento con el ciudadano</t>
    </r>
  </si>
  <si>
    <t>Medir la satisfacción del ciudadano en relación con los trámites y servicios que presta la Entidad.</t>
  </si>
  <si>
    <t>Evaluar trimestralmente la encuesta  para medir la satisfacción del ciudadano</t>
  </si>
  <si>
    <t>Servicio de atencion a la comunidad (SAC) - Participación Social</t>
  </si>
  <si>
    <t>5.2</t>
  </si>
  <si>
    <t>Identificar necesidades, expectativas e intereses del ciudadano para gestionar la atención adecuada y oportuna</t>
  </si>
  <si>
    <t>Establecer estadísticamente cuáles son las solicitudes y necesidades más comunes por las cuales acude el ciudadano al IDS.</t>
  </si>
  <si>
    <t>Servicio de atencion a la comunidad (SAC) quien coordina a nivel institucional.</t>
  </si>
  <si>
    <t xml:space="preserve">Semestral </t>
  </si>
  <si>
    <r>
      <t>Fecha de Publicación:</t>
    </r>
    <r>
      <rPr>
        <b/>
        <u/>
        <sz val="14"/>
        <color theme="1"/>
        <rFont val="Arial"/>
        <family val="2"/>
      </rPr>
      <t xml:space="preserve"> 31 de Enero de 2018</t>
    </r>
  </si>
  <si>
    <t>Plan Anticorrupción y de Atención al CIudadano</t>
  </si>
  <si>
    <r>
      <rPr>
        <b/>
        <u/>
        <sz val="18"/>
        <color theme="8" tint="-0.249977111117893"/>
        <rFont val="Arial"/>
        <family val="2"/>
      </rPr>
      <t>Componente 5:</t>
    </r>
    <r>
      <rPr>
        <b/>
        <sz val="18"/>
        <color theme="1"/>
        <rFont val="Arial"/>
        <family val="2"/>
      </rPr>
      <t xml:space="preserve"> Transparencia y Acceso a la Informcaión</t>
    </r>
  </si>
  <si>
    <t>Indicadores</t>
  </si>
  <si>
    <r>
      <rPr>
        <b/>
        <sz val="12"/>
        <color theme="1"/>
        <rFont val="Arial"/>
        <family val="2"/>
      </rPr>
      <t>Subcomponente/proceso 1</t>
    </r>
    <r>
      <rPr>
        <sz val="12"/>
        <color theme="1"/>
        <rFont val="Arial"/>
        <family val="2"/>
      </rPr>
      <t xml:space="preserve">
Lineamientos de Transparencia
Activa</t>
    </r>
  </si>
  <si>
    <t>Realizar un diagnostico de la información publicada, de acuerdo a la norma de transparencia y acceso a la información.</t>
  </si>
  <si>
    <t>Diagnóstico realizado</t>
  </si>
  <si>
    <t>Diagnóstico elaborado</t>
  </si>
  <si>
    <t>Abril de 2018</t>
  </si>
  <si>
    <t>Mantener actualizada la página web con la información de acuerdo a la Ley de transparencia y acceso a la información.</t>
  </si>
  <si>
    <t>Enlace de transparencia y acceso a la información en la página web</t>
  </si>
  <si>
    <t># de publicaciones/# total de publicaciones solicitadas</t>
  </si>
  <si>
    <t>1.3</t>
  </si>
  <si>
    <t>Mantener actualizados en la plataforma SUIT los trámites y OPA de la entidad</t>
  </si>
  <si>
    <t>Trámites y OPA registrados y actualizados en el SUIT</t>
  </si>
  <si>
    <t># de trámites inscritos/# total de trámites</t>
  </si>
  <si>
    <t>Planeación y Sistemas de Información junto a las dependencias y grupos involucrados</t>
  </si>
  <si>
    <t>1.4</t>
  </si>
  <si>
    <t>Asegurar el registro de los contratos de Función Pública en el SECOP y SIA OBSERVA</t>
  </si>
  <si>
    <t>100% de los contratos registrados</t>
  </si>
  <si>
    <t># de contratos publicados / #  contratos celebrados</t>
  </si>
  <si>
    <t>Recursos Fìsicos, Recursos Humanos, Prestación de Servicios y Salud Pública Colectiva</t>
  </si>
  <si>
    <t>1.5</t>
  </si>
  <si>
    <t>Identificar, analizar, estructurar, aprobar y publicar datos abiertos</t>
  </si>
  <si>
    <t>Datos abiertos publicados</t>
  </si>
  <si>
    <t># de datos abiertos publicados / #  de datos abiertos conformados</t>
  </si>
  <si>
    <t>Sistemas de Información junto a todas la dependencias y grupos</t>
  </si>
  <si>
    <r>
      <rPr>
        <b/>
        <sz val="12"/>
        <color theme="1"/>
        <rFont val="Arial"/>
        <family val="2"/>
      </rPr>
      <t>Subcomponente/proceso 2</t>
    </r>
    <r>
      <rPr>
        <sz val="12"/>
        <color theme="1"/>
        <rFont val="Arial"/>
        <family val="2"/>
      </rPr>
      <t xml:space="preserve">
Lineamientos de Transparencia
Pasiva</t>
    </r>
  </si>
  <si>
    <t>Permitir a los usuarios dar seguimiento en línea de las PQRSD</t>
  </si>
  <si>
    <t>Software adquirido</t>
  </si>
  <si>
    <t>Software implementado</t>
  </si>
  <si>
    <t>Servicio de Atención a la Comunidad, Planeación y Sistemas de Información</t>
  </si>
  <si>
    <t>Octubre de 2018</t>
  </si>
  <si>
    <r>
      <rPr>
        <b/>
        <sz val="12"/>
        <color theme="1"/>
        <rFont val="Arial"/>
        <family val="2"/>
      </rPr>
      <t>Subcomponente/proceso 3</t>
    </r>
    <r>
      <rPr>
        <sz val="12"/>
        <color theme="1"/>
        <rFont val="Arial"/>
        <family val="2"/>
      </rPr>
      <t xml:space="preserve">
Elaboración los Instrumentos
de Gestión de la
Información</t>
    </r>
  </si>
  <si>
    <t>Actualizar el inventario de activos de información y el índice de Información Clasificada y Reservada teniendo en cuenta los requerimientos de GEL</t>
  </si>
  <si>
    <t>Publicación en la página web la actaulización del Inventario de activos de información e Índice de información clasificada y reservada</t>
  </si>
  <si>
    <t>Publicaciones</t>
  </si>
  <si>
    <t>Jurídica y Planeación y Sistemas de Información</t>
  </si>
  <si>
    <t>Agosto de 2018</t>
  </si>
  <si>
    <r>
      <rPr>
        <b/>
        <sz val="12"/>
        <color theme="1"/>
        <rFont val="Arial"/>
        <family val="2"/>
      </rPr>
      <t>Subcomponente/proceso 4</t>
    </r>
    <r>
      <rPr>
        <sz val="12"/>
        <color theme="1"/>
        <rFont val="Arial"/>
        <family val="2"/>
      </rPr>
      <t xml:space="preserve">
Criterio Diferencial de
Accesibilidad</t>
    </r>
  </si>
  <si>
    <t>Cambiar el diseño de la página web que cumpla con criterios diferencial de accesibilidad y a los lineamientos de la política editorial de la entidad</t>
  </si>
  <si>
    <t>Página web con nuevo diseño</t>
  </si>
  <si>
    <t>Página web actualizada</t>
  </si>
  <si>
    <r>
      <rPr>
        <b/>
        <sz val="12"/>
        <color theme="1"/>
        <rFont val="Arial"/>
        <family val="2"/>
      </rPr>
      <t>Subcomponente/proceso 5</t>
    </r>
    <r>
      <rPr>
        <sz val="12"/>
        <color theme="1"/>
        <rFont val="Arial"/>
        <family val="2"/>
      </rPr>
      <t xml:space="preserve">
Monitoreo del Acceso a
la Información Pública</t>
    </r>
  </si>
  <si>
    <t>Mantener informado al ciudadado del comportamiento de las solicitudes de acceso a la información pública</t>
  </si>
  <si>
    <t>Publicación del Informe de Acceso a la Información Pública</t>
  </si>
  <si>
    <t>Capítulo incluido en el informe de PQRSD/ Informe PQRSD</t>
  </si>
  <si>
    <t>Servicio de Atención a la Comunidad y Sistemas de Información</t>
  </si>
  <si>
    <t>1</t>
  </si>
  <si>
    <t>Recursos Financieros, Atención en Salud, Recursos Humanos, Jurídica,  Planeación (Arquitectura) (Sistemas)</t>
  </si>
  <si>
    <t>Recursos Financieros, Atención en Salud, Recursos Humanos, Jurídica,  Planeación Sistemas</t>
  </si>
  <si>
    <t>Grupo Financiero con responsabilidad de las ESE como empleadoras y las Entidades Administradoras  (Cesantías, Salud, Pensiones y ARL)</t>
  </si>
  <si>
    <t>Recuros Financieros, Atención en Salud.</t>
  </si>
  <si>
    <t>Recuros Financieros, Presupuesto y Pagaduría.</t>
  </si>
  <si>
    <t>0</t>
  </si>
  <si>
    <r>
      <t xml:space="preserve">Vigencia: </t>
    </r>
    <r>
      <rPr>
        <b/>
        <u/>
        <sz val="14"/>
        <rFont val="Arial"/>
        <family val="2"/>
      </rPr>
      <t>2021</t>
    </r>
  </si>
  <si>
    <t>Avances esperados y ejecutados en los Informes de Gestion, Planes de Accion. 
Logro de Metas Planteadas 
Mejoramiento de Gestión</t>
  </si>
  <si>
    <t>Asistencia tecnica en la formulacion del Plan de Acción Institucional 2021 programado con Coordinadores de Grupos, Subgrupos y Dimensiones del PDSP,  Planeación y el Director del IDS</t>
  </si>
  <si>
    <t>Elaboración de  plan de Accion  institucional 2021</t>
  </si>
  <si>
    <t>Elaboración de Informe de Evaluación y Seguimiento trimestralmente del Plan de Acción Institucional 2021</t>
  </si>
  <si>
    <t>Plan de Acción  Institutocional 2021</t>
  </si>
  <si>
    <t>Documento Plan de Accion Revisado y consolidado</t>
  </si>
  <si>
    <t>Documento Informe de Gestion Revisado y consolidado</t>
  </si>
  <si>
    <t>N/A</t>
  </si>
  <si>
    <t xml:space="preserve"> (Informe avance Plan de accion / informes de seguimiento planeados en el año)  * 100 </t>
  </si>
  <si>
    <t>Avances esperados y ejecutados en los Informes de Gestion y  Planes la entidad 
Logro de Metas Planteadas 
Mejoramiento de Gestión</t>
  </si>
  <si>
    <t>Revisión metas y porcentajes de ejecucion con respecto a lo programado por el IDS del Plan de Desarrollo Departamental vigente</t>
  </si>
  <si>
    <t>Documento PDD Gestion revisado por el Coordinador de Planeacion del IDS</t>
  </si>
  <si>
    <t>Presentación a los Miembros del CTSSS, Asamblea Departamental y al Sr.Gobernador.</t>
  </si>
  <si>
    <t>Documento previamente entregado y Actas</t>
  </si>
  <si>
    <t>Realizar Informe de Rendicion de cuentas anual</t>
  </si>
  <si>
    <t>Informe de rendiciòn Presentacion Power Point</t>
  </si>
  <si>
    <t>(Metas alcanzadas por la entidad para la vigencia/ Total metas planeadas por la entidad en la vigencia) * 100</t>
  </si>
  <si>
    <t xml:space="preserve">según demanda </t>
  </si>
  <si>
    <t>Avances esperados en el Plan Anticorrupcion, acciones preventivas, correctivas y de mejoramiento.</t>
  </si>
  <si>
    <t>Realizar mesas de trabajo para identificar los riesgos de corrupcion de la Entidad</t>
  </si>
  <si>
    <t xml:space="preserve">Actas de Reuniones y firmas de asistencias
</t>
  </si>
  <si>
    <t>Elaborar el Plan Anticorrupcion de la Entidad</t>
  </si>
  <si>
    <t>Documento elaborado</t>
  </si>
  <si>
    <t xml:space="preserve">Publicar en la web el Plan de Anticorrupcion </t>
  </si>
  <si>
    <t>página web web institucional - del Plan anticorrupcion</t>
  </si>
  <si>
    <t>Socializar e informar sobre el Plan de Anticorrupcion  y de Atencion al Ciudadano a LA Dirección y todos los Coordinadores de la Entidad.</t>
  </si>
  <si>
    <t>Numero de capacitaciones realizadas / Numero de capacitaciones programadas</t>
  </si>
  <si>
    <t xml:space="preserve">(Numero de  socializaciones realizadas / Numero Socializaciones programadas)  *  100
</t>
  </si>
  <si>
    <t xml:space="preserve">se realizo en el primer trimestre la presentacion de rendicion de cuentas para la vigencia 2020 debido a que por la pandemia no se pudo realizar en la vigencia anterior </t>
  </si>
  <si>
    <t>Cumplir con los lineamientos del Ministerio de Salud en cuanto al Plan Territorial de Salud</t>
  </si>
  <si>
    <t>Brindar apoyo técnico a nivel institucional en los  procesos de adaptación y adopción de los contenidos establecidos en el Plan Decenal de Salud Publica en cada cuatrenio a través del Plan Territorial de Salud (Departamento y Municipios) mediante reuniones o informes con el equipo  técnico (sector salud) para la formulación, implementación, monitoreo y evaluación del plan territorial de salud del departamento en cumplimiento de la Res. 0545 de fecha  27/11/14 de l Gobierno Departamental  y la Res.  No. 02230 de fecha  7/07/17 del IDS.</t>
  </si>
  <si>
    <t xml:space="preserve">Actas con asistencias a las reuniones, informes y circulares informativas. </t>
  </si>
  <si>
    <t>Relizar monitoreo los avances en el cargue de la plataforma e Informe del reporte avance cargue en Portal Web del PTS del Departamento y brindar asesoria a los responsables del monitoreo por parte de las 8 dimensiones transversales y las 2 dimensiones prioritarias del PTS, como integrantes del equipo técnico territorial para la formulación, implementación, monitoreo y evaluación del plan territorial de salud del departamento</t>
  </si>
  <si>
    <t>Desarrollar el Documento del Plan de Desarrollo 2020-2023 y Plan Territorial de Salud</t>
  </si>
  <si>
    <t>Presentación y aprobación del plan de acción en salud-pas y el componente operativo anual de inversiones coai 2021 ante el consejo de gobierno</t>
  </si>
  <si>
    <t>Acta de Consejo de gobierno y listado de asistencias</t>
  </si>
  <si>
    <t>Paticipacion en el proceso de diagnostico  formulacion y aprobacion del plan de desarrollo departamental 2020-2023 y Plan Territorial de Salud</t>
  </si>
  <si>
    <t>Ordenanza de aprobacion y documento plan de desarrollo Dptal y PTS</t>
  </si>
  <si>
    <t>Cumplimiento de la Resolución 2003 de 2014 para la vigencia 2016</t>
  </si>
  <si>
    <t>Plano revisado y firmado</t>
  </si>
  <si>
    <t>Cumplir con la entrega de informes oportunos a los diferentes Entes de Control</t>
  </si>
  <si>
    <t xml:space="preserve">Revisar, verificar y consolidar la información solicitada por los diferentes Entes de Control </t>
  </si>
  <si>
    <t>Documentos</t>
  </si>
  <si>
    <t>Fomentar la cultura de gestión de proyectos del Instituto Departamental de Salud</t>
  </si>
  <si>
    <t xml:space="preserve">Apoyar la realización de los proyectos de Inversión del Instituto Departamental de salud , para acceder a la asignación de recursos.                                              
Apoyar el levantamiento de información para fundamentar el marco lógico de proyectos de Inversión del Instituto Departamental e salud.
Radicar los proyectos de inversión en el banco de proyectos de planeacion departamental para la asignacion de codigo BPIN.
</t>
  </si>
  <si>
    <t>Fichas MGA WEB
Inscirpcion Sistema 
Interno de Radicacion de Proyectos
Radicacion Banco de Proyectos de la Gobernacion</t>
  </si>
  <si>
    <t>Dar cumplimiento a las politicas y lineamientos  del modelo integrado de planeacion y gestion MIPG</t>
  </si>
  <si>
    <t>Revisar los diferenctes documentos (caracterizacion, procedimientos, formatos) referentes al sistema integrado de gestión  y proponer ajustes a los mismos.</t>
  </si>
  <si>
    <t xml:space="preserve">Documentos recibidos para ajustes y aprobación en el sistema integrado de gestion </t>
  </si>
  <si>
    <t>Control de documentos y registros</t>
  </si>
  <si>
    <t>Realizar la  emision, distribución y control de documentos del sistema de gestion de la calidad.</t>
  </si>
  <si>
    <t xml:space="preserve">Actualizacion del Programa de Gestión Documental </t>
  </si>
  <si>
    <t>Documento actualizado y aprobado</t>
  </si>
  <si>
    <t>Actualizacion del Plan Institucional de Archivos - PINAR</t>
  </si>
  <si>
    <t>Formular plan de mejoramiento archivistico</t>
  </si>
  <si>
    <t>Documento elaborado y aprobado</t>
  </si>
  <si>
    <t>Seguimiento a los compromisos establecidos con las oficinas productoras de acuerdo a lo evidenciado en el Diagnostico Integral de Archivos</t>
  </si>
  <si>
    <t xml:space="preserve">Cronograma, actas, listado de asistencia </t>
  </si>
  <si>
    <t>Desarrollar capacitaciones y asistencias tecnicas todos los actores del sistema.</t>
  </si>
  <si>
    <t>Cronograma de capacitación y/o asistencia técnica
Actas y listados de asistencias</t>
  </si>
  <si>
    <t>Apoyar tecnicamente en las auditorias realizadas por los entes de control.</t>
  </si>
  <si>
    <t xml:space="preserve">Plan Anual de Auditoria
Cronograma de Auditoria
</t>
  </si>
  <si>
    <t>Realización del Comité de Gestion y Desempeño de MIPG</t>
  </si>
  <si>
    <t>Actas y listado de asistencias</t>
  </si>
  <si>
    <t>Cumplir con los estandares de la Normatividad de la Ley General de Archivo</t>
  </si>
  <si>
    <t>Seguimiento y revisión a las tareas de clasificación, organización, descripcion, actualización  e identificacion de los inventariós documentales de los archivos de gestión de todas las oficinas productoras</t>
  </si>
  <si>
    <t>cronograma - inventarios documental</t>
  </si>
  <si>
    <t>Realizar los ajustes requeridos por comité Departamental de Archivo para la aprobacion de las Tablas de Retención Documental de la institucion</t>
  </si>
  <si>
    <t>Tabla de retencion documental con ajustes</t>
  </si>
  <si>
    <t xml:space="preserve">Radicar proyecto de fortalecimiento de la gestion documental del instituto departamental de salud presentado en la gobernacion departamental  </t>
  </si>
  <si>
    <t xml:space="preserve">correos institucionales,  comunicaciones </t>
  </si>
  <si>
    <t>Recepción, verificación, radicación en el SIEDOC Documental y distribución de la correspondencia externa recibida.</t>
  </si>
  <si>
    <t>Numero de radicados y registros en el SIEDOC documental</t>
  </si>
  <si>
    <t>Atención a consulta  y prestamo de Documentos en el archivo central</t>
  </si>
  <si>
    <t>Numero de consultas</t>
  </si>
  <si>
    <t>Fortalecer la Unidad de Archivo y correspondencia en equipos de digitalización e insumos archivisticos , teniendo en cuental la proyeccion del Recurso humano en la vigencia 2020 - 2023</t>
  </si>
  <si>
    <t xml:space="preserve">oficios de gestion radicados en planeacion departamental </t>
  </si>
  <si>
    <t xml:space="preserve">Capacitar al personal de la Institucion de acuerdo con las necesidades detectadas en los procesos de Gestión Documental. </t>
  </si>
  <si>
    <t>Cronograma, registro fotografico,Listado de Asistencias y Actas de capacitaciones</t>
  </si>
  <si>
    <t xml:space="preserve">Programar jornadas de fumigación y desinfeccion a los archivos </t>
  </si>
  <si>
    <t>Cronograma - comunicaciones</t>
  </si>
  <si>
    <t>Sumatoria de estrategias presentadas para la adopcion del plan Decenal</t>
  </si>
  <si>
    <t>(Número de acciones implementadas/número de acciones propuestas en la estrategia) * 100</t>
  </si>
  <si>
    <t xml:space="preserve">(Numero de  capacitaciones realizadas / Numero capacitaciones programadas)  *  100
</t>
  </si>
  <si>
    <t>Sumatoria de proyectos  de inversion del Instituto relacionados en el banco de proyectos</t>
  </si>
  <si>
    <t xml:space="preserve">No. de documentos analisadospor el SIG  y evaluados / total de documentos entregados. </t>
  </si>
  <si>
    <t xml:space="preserve"># de procesos aplicando la actualizacion modificacion de sus procedimientos en busca del lineamiento del MIPG (reuniones y/o asistencias tecnicas) / total de procesos de la instituto departamental de salud </t>
  </si>
  <si>
    <t>No.de documentos aprobados por direccion y publicados / total de documentos entregados al SIG</t>
  </si>
  <si>
    <t xml:space="preserve">No. de capacitaciones realizadas en pro del SIG / total de capacitaciones programadas </t>
  </si>
  <si>
    <t xml:space="preserve">No. de auditorias y capacitaciones externas al ids / total de auditorias y capacitaciones asistidas </t>
  </si>
  <si>
    <t>Numero de reuniones realizadas de Comites/ Numero de reuniones programadas de Comites</t>
  </si>
  <si>
    <t xml:space="preserve"> (Numero de capacitaciones realizadas / Numero capacitaciones  programadas)  *  100</t>
  </si>
  <si>
    <t>Concientizar en la entidad la importancia de la implementación de la Política Digital</t>
  </si>
  <si>
    <t>Dar seguimiento al PETI y al Sistema de Gestión de Seguridad Informática
Aplicar los lineamientos TIC para el Estado, TIC para la sociedad y los elementos habilitadores de la Política Digital
Dar seguimiento al Plan de Seguridad y Privacidad de la Información
Realizar autodiagnóstico para iiniciar la transición de IPv4 a IPv6
Dar seguimiento al Plan de Acción de Gobierno Digital
Implementar el programa de correcta disposición final de los residuos tecnológicos - RAEE de acuerdo con la normatividad del gobierno nacional</t>
  </si>
  <si>
    <t>Software cumpliendo con la normatividad y los procedimeintos establecidos por la Entidad</t>
  </si>
  <si>
    <t>Socializar software adquiridos
Mantener actualizado el catálogo de sistemas de información.
Prestar soporte técnico en la implementación del software
Dar seguimiento a los ajustes pertinentes del software.</t>
  </si>
  <si>
    <t>Mantener actualizados los contenidos de la página web de la entidad en  cumplimiento de la norma.</t>
  </si>
  <si>
    <t xml:space="preserve">
Dar seguimiento a la política editorial institucional
Publicar los conjuntos de datos abiertos estratégicos de la entidad en el  catálogo de datos del Estado Colombiano www.datos.gov.co</t>
  </si>
  <si>
    <t>Garantizar el óptimo funcionamiento de las tecnologías de información y comunicación.</t>
  </si>
  <si>
    <t>Socializar la Guía de mantenimiento
preventivo y correctivo a los equipos informáticos de la Entidad y las Políticas de Seguridad Informática</t>
  </si>
  <si>
    <t>Apoyar la implementación de la facturación electrónica</t>
  </si>
  <si>
    <t>Prestar soporte técnico oportuno y mantener continuidad en los servicios tecnológicos.</t>
  </si>
  <si>
    <t>Proyectos tecnológicos alineados con los objetivos institucionales y con el Modelo integrado de Planeación y Gestión</t>
  </si>
  <si>
    <t>Aportar a la planificación y ejecución de proyectos para el fortalecimiento de tecnologías de la información y comunicaciones</t>
  </si>
  <si>
    <t>Tablero de indicadores para seguimiento y control del PETI
Tablero de indicadores para seguimiento  al  Sistema de Gestión de Seguridad Informática
Tablero de indicadores para seguimiento al Plan de Seguridad y Privacidad de la Información
Tablero de indicadores para seguimiento al Plan de Acción de GobiernoDigital
Entrega al distribuidor autorizado  de los elementos de la Entidad con concepto de improductivos, obsoletos
y  que se encuentran en mal estado</t>
  </si>
  <si>
    <t>Catálogo de sistemas de información</t>
  </si>
  <si>
    <t>Política Editorial aplicada
Conjuntos de datos abiertos de los procesos misionales  publicados, actualizados y difundidos</t>
  </si>
  <si>
    <t>Formatos de solicitud interna y/o asistencia</t>
  </si>
  <si>
    <t>Procedimiento</t>
  </si>
  <si>
    <t>Formatos de solicitud interna</t>
  </si>
  <si>
    <t>Proyectos de fortalecimiento TIC</t>
  </si>
  <si>
    <t>Acciones ejecutadas/Total de acciones programadas  * 100</t>
  </si>
  <si>
    <t>Número de software en funcionamiento según la normatividad de la entidad/Total de software adquiridos * 100</t>
  </si>
  <si>
    <t>Publicaciones realizadas/Total de solicitudes de publicación * 100
Conjuntos de datos abiertos publicados/Conjuntos de datos abiertos estratégicos identificados * 100</t>
  </si>
  <si>
    <t>Funcionarios socializados /  Total de funcionarios * 100</t>
  </si>
  <si>
    <t>Procedimiento creado</t>
  </si>
  <si>
    <t>Solicitudes de servicios  atendidas en el periodo/Total de solicitudes de servicios  * 100</t>
  </si>
  <si>
    <t>Aportes realizados a la planificación y ejecución de proyectos / Total de proyectos propuestos por la entidad * 100</t>
  </si>
  <si>
    <t>Desarrollar el 100 del Programa Anual de Auditorias</t>
  </si>
  <si>
    <t>1)Formular a más tardar el 10 de febrero el Programa Anual de Auditorías, el cual será revisado y aprobado por  el Comité de Control Interno (CICI).
2)Desarrollar en un 100% el Programa Anual de Aduditoría aprobado por el CICI</t>
  </si>
  <si>
    <t>Informes de Auditoría e Informes de gestión de la OCI</t>
  </si>
  <si>
    <t>Dos (2) sesiones de Comité Institucional de Control Interno</t>
  </si>
  <si>
    <t>Conjuntamente con la Dirección convocar a Comité de Control Interno, como mínimo dos (2) veces al año.</t>
  </si>
  <si>
    <t>Actas de Comité.</t>
  </si>
  <si>
    <r>
      <t>1.</t>
    </r>
    <r>
      <rPr>
        <sz val="11"/>
        <color indexed="63"/>
        <rFont val="Arial"/>
        <family val="2"/>
      </rPr>
      <t xml:space="preserve"> Asesorar a la dirección del IDS en el desarrollo de lineamientos, políticas, estrategias, planes y programas y en las diferentes actividades que desarrolla el instituto, que permitan el cumplimiento de las normas jurídicas.</t>
    </r>
  </si>
  <si>
    <t>1.1.1.  Acompañamiento y participación en la Junta Directiva del Instituto.</t>
  </si>
  <si>
    <t xml:space="preserve">1.1.  Núm. De Juntas Directivas del IDS con acompañamiento de la oficina jurídica / números de Juntas Directivas del IDS realizadas. </t>
  </si>
  <si>
    <t>1.3.1. Acompañamiento y participación en   Comité Directivo  y demás Comités del IDS.</t>
  </si>
  <si>
    <t>1.3.  Numero de comités directivos con participación de la oficina / número total de comités</t>
  </si>
  <si>
    <t>2. Proyectar actos administrativos</t>
  </si>
  <si>
    <t>2.1.1. Atender oportunamente los requerimientos de la Dirección de la entidad respecto a la elaboración de proyectos de actos administrativos</t>
  </si>
  <si>
    <t>2.1. Núm. De Actos Admtivos proyectados/ Núm. de proyectos de actos administrativos solicitados por la Dirección</t>
  </si>
  <si>
    <t>3. Emitir conceptos jurídicos</t>
  </si>
  <si>
    <t>3.1.1. Atender con diligencia la solicitud de conceptos jurídicos solicitados por la Dirección del Instituto.</t>
  </si>
  <si>
    <t>3.1. Núm. de conceptos jurídicos  presentados/ Núm. de conceptos solicitados por la Dirección</t>
  </si>
  <si>
    <t>4. Dar respuesta oportuna  a derechos de petición que son trasladados a esta oficina</t>
  </si>
  <si>
    <t>4.1.1. Una vez recibido el Derecho de Petición, se deben efectuar las tareas de registro, revisión, trámite y respuesta oportuna al peticionario.</t>
  </si>
  <si>
    <t>4.1. No. de derechos de petición tramitados/ No. de derechos de petición recibidos</t>
  </si>
  <si>
    <t>1. Inventariar los procesos adelantados en contra y a favor del IDS</t>
  </si>
  <si>
    <t>1.1.1. Alimentar permanentemente la base de datos de los procesos judiciales que se adelantan en la entidad, a fin de mantener la organización, información y control de los mismos.</t>
  </si>
  <si>
    <t>1.1.  Base de datos actualizada</t>
  </si>
  <si>
    <t>2.Contestar o formular demandas y demás actuaciones que sustenten la posición de la entidad</t>
  </si>
  <si>
    <t>2.1.1. Notificación de la demanda</t>
  </si>
  <si>
    <t>2.1. Número de procesos judiciales atendidos oportunamente / Número de procesos judiciales que tiene la entidad que se muevan en el periodo.</t>
  </si>
  <si>
    <t>2.1.2. Asignar el abogado que llevará el proceso</t>
  </si>
  <si>
    <t>2.1.3. Realizar seguimiento</t>
  </si>
  <si>
    <t>3.Atender acciones de tutela impetradas</t>
  </si>
  <si>
    <t>3.1.1. Notificación</t>
  </si>
  <si>
    <t>3.1. Núm. Tutelas atendidas/ Núm. Tutelas presentadas ante el IDS</t>
  </si>
  <si>
    <t>3.1.2. Dar respuesta una vez se alleguen los soportes por la dependencia responsable</t>
  </si>
  <si>
    <t>3.1.3. Seguimiento</t>
  </si>
  <si>
    <t>1.     Convocar y desarrollar el Comité de Conciliación y Defensa Judicial</t>
  </si>
  <si>
    <t>1.1.1  Convocar a Comité de Conciliación conforme a solicitudes de conciliación y fechas programadas por la Procuraduría.</t>
  </si>
  <si>
    <t xml:space="preserve">1.1.   Numero de Comités de Conciliaciones realizados en el año / número mínimo de Comités que exige la Ley </t>
  </si>
  <si>
    <t xml:space="preserve">1.1.2.  Promover el cumplimiento de las funciones del Comité </t>
  </si>
  <si>
    <t>1.1.3.  Designar los abogados que tramitarán cada uno de los casos para que presenten ante el comité la ponencia  correspondiente</t>
  </si>
  <si>
    <t>1.1.4.  Levantar actas de reunión comité</t>
  </si>
  <si>
    <t>1.1.5.  Presentar un informe anual de gestión y la ejecución de sus decisiones.</t>
  </si>
  <si>
    <t>1.    Propender por la reducción  de demandas y condenas en contra de la entidad, respecto a acciones u omisiones.</t>
  </si>
  <si>
    <t>1.1.1.  Identificar permanentemente las causas que generan los procesos judiciales</t>
  </si>
  <si>
    <t xml:space="preserve">1.1.     Causas de demandas identificadas e intervenidas / total de causas de demanda </t>
  </si>
  <si>
    <t xml:space="preserve">1.2.     Número de profesionales contratados para la defensa judicial de la entidad en la vigencia 2015 que venían de la vigencia 2014 / número total de profesionales contratados para la defensa judicial en la vigencia 2015 </t>
  </si>
  <si>
    <t>1.2.1. Recomendar a la dirección de la entidad la continuidad de la contratación de los profesionales que ejercen la defensa judicial de la entidad.</t>
  </si>
  <si>
    <t>1.   Mantener al día los procesos de investigación disciplinaria a que haya lugar</t>
  </si>
  <si>
    <t>1.1.1.  Practicar las diligencias preliminares.</t>
  </si>
  <si>
    <t>1.1.  Número de  investigaciones disciplinarias preliminares abiertas / número total de denuncias o quejas por presuntas infracciones disciplinarias</t>
  </si>
  <si>
    <t>1.1.2.  Estudiar y tomar decisiones de abrir o no investigaciones por hechos o actos de los funcionarios que puedan configurar faltas disciplinarias.</t>
  </si>
  <si>
    <t>1.2.  Número de investigaciones disciplinarias abiertas / número total de denuncias o quejas por presuntas infracciones disciplinarias</t>
  </si>
  <si>
    <t>1.2.1. Llevar a cabo los procesos de investigación conforme lo establece la Ley 734 de 2002 (Código Único Disciplinario).</t>
  </si>
  <si>
    <t>1.2.2. Llevar para registro y control una base de datos actualizada de los procesos.</t>
  </si>
  <si>
    <t>1.3.  Número de procesos disciplinarios tramitados durante la vigencia / Número de procesos activos de la vigencia</t>
  </si>
  <si>
    <t>1.2.3.  Rendir los informes exigidos en la norma.</t>
  </si>
  <si>
    <t>1.2.4. Hacer seguimiento al proceso</t>
  </si>
  <si>
    <t>1.1.  Número de  procesos recibidos con su respectivo radicado en la vigencia 2021, con sus respectivos folios, minutas, comunicaciones, entre otros inmersos en el expediente.</t>
  </si>
  <si>
    <t xml:space="preserve"> - Contar con inventarios físicos impresos y en medio magnético debidamente actualizados</t>
  </si>
  <si>
    <t xml:space="preserve"> - Elaboración del inventario de bienes activos e inactivos
 - Parametrización de la información de inventarios con contabilidad</t>
  </si>
  <si>
    <t xml:space="preserve"> - Documento de Inventario de bienes
- Información en estados financieros</t>
  </si>
  <si>
    <t xml:space="preserve"> - Gestionar los desplazamientos oficiales del personal 
- Contar con los actos administrativos de comiones y desplazamientos
- Cumplir con los pagos de las facturas de servicios públicos de la entidad</t>
  </si>
  <si>
    <t xml:space="preserve"> - Liquidar las comisiones y desplazamientos y elaborar los actos administrativos
 - Tramitar el pago de las facturas de servicios públicos de la entidad</t>
  </si>
  <si>
    <t xml:space="preserve"> - Resoluciones de desplazamientos y comisiones
- Egreso de los pagos de los servicios públicos</t>
  </si>
  <si>
    <t>Contar con un Plan Anual de Adquisiciones que involucre todos los conceptos que demanda la entidad para la vigencia</t>
  </si>
  <si>
    <t xml:space="preserve"> - Definir matriz de consolidación de información de las necesidades
- Tamizar, racionalizar y estandarizar la información recibida y consolidarla
- Aplicar metodología de plenación a la información consolidada y valorarla para establecer un valor global del PAA</t>
  </si>
  <si>
    <t>Documento de PLAN ANUAL DE ADQUISICIONES</t>
  </si>
  <si>
    <t>Garantizar el suministro de bienes y servicios a las diferentes áreas y programas de la entidad para el funcionamiento administrativo y operativo de la misma</t>
  </si>
  <si>
    <t xml:space="preserve"> - Definición técnica de la necesidad en bienes o servicios</t>
  </si>
  <si>
    <t>Solicitud del profesional que requiere el bien o servicio</t>
  </si>
  <si>
    <t xml:space="preserve"> - Autorización del ordenador del gasto para iniciar el proceso</t>
  </si>
  <si>
    <t>Memorando de autorización del ordenador para iniciar el proceso precontractual, analizado previamente por los asesores jurídicos del Director</t>
  </si>
  <si>
    <t xml:space="preserve"> - Consecución de los recursos presupuestales </t>
  </si>
  <si>
    <t>Solicitud de las disponibilidades presupuestales</t>
  </si>
  <si>
    <t xml:space="preserve"> - Apliación de la modalidad según el presupuesto oficial del proceso</t>
  </si>
  <si>
    <t>Pliegos de condiciones en SECOP o Resolución de justificación de contratación directa</t>
  </si>
  <si>
    <t xml:space="preserve"> - Aceptación de oferta y/o celebración del respectivo contrato</t>
  </si>
  <si>
    <t>Aceptaciones o Contratos firmados</t>
  </si>
  <si>
    <t xml:space="preserve"> - Recibo de los bienes o servicios y tramite del pago correspondiente</t>
  </si>
  <si>
    <t>Facturas de venta de bienes, o de servicios</t>
  </si>
  <si>
    <t>Publicar los documentos contractuales requeridos y en los términos legales</t>
  </si>
  <si>
    <t xml:space="preserve"> - Revisión de los documentos a insertar en el SECOP</t>
  </si>
  <si>
    <t>Documentos publicados en el SECOP</t>
  </si>
  <si>
    <t xml:space="preserve"> - Inserción en el SECOP de los documentos</t>
  </si>
  <si>
    <t xml:space="preserve"> - Verificación y seguimiento a la publicación de los documentos</t>
  </si>
  <si>
    <t>#de actividades de Auditoría ejecutadas/# de actividades de auditoría programadas</t>
  </si>
  <si>
    <t>2 Comités realizados</t>
  </si>
  <si>
    <t># DE ACOMPAÑAMIENTOS EN LAS JUNTAS DIRECTIVAS DEL IDS</t>
  </si>
  <si>
    <t># DE ACOMPAÑAMIENTOS EN EL COMITÉ DIRECTIVO  DEL IDS</t>
  </si>
  <si>
    <t>NUMERO DE ACTOS ADMINISTRATIVOS DE LA OFICINA JURIDICA Y CONTROL INTERNO DISCIPLINARIO Y EL DESPACHO</t>
  </si>
  <si>
    <t>NUMERO DE CONCEPTOS SOLICITADOS A LA OFICINA JURIDICA</t>
  </si>
  <si>
    <t>(# DE RESPUESTAS OPORTUNAS A LOS DP / TOTAL DP RECIBIDAS EN EL PERIODO X 100)</t>
  </si>
  <si>
    <t xml:space="preserve">NUMERO DE PROCESOS </t>
  </si>
  <si>
    <t>NUMERO DE DEMANDAS CONTESTADAS OPORTUNAMENTE / TOTAL DE DEMANDAS X 100</t>
  </si>
  <si>
    <t>NUMERO DE DEMANDAS ASIGANDAS/ NUMERO DE DEMANDAS CONTESTADAS X 100</t>
  </si>
  <si>
    <t xml:space="preserve">RESPUESTA DE ACCIONES DE TUTELA EN LOS TERMINOS ESTABLECIDOS/NUMERO DE ACCIONES DE TUTELAS NOTIFICADAS X 100 </t>
  </si>
  <si>
    <t>NUMERO DE TUTELAS NOTIFICADAS / SEGUIMIENTO A LAS RESPUESTAS DE LAS ACCIONES DE TUTELA</t>
  </si>
  <si>
    <t>SOLICITUDES DE CONCILIACION EXTRAJUDICIAL / CONVOCATORIAS DE COMITÉ DE CONCILIACION X 100</t>
  </si>
  <si>
    <t>CUMPLIMIENTO AL REGLAMENTO Y FUNCIONES DEL COMITÉ DE CONCILIACION Y DEFENSA JUDICIAL / SOLICITUDES DEBATIDOS DENTRO DEL COMITÉ DE CONCILIACION Y DEFENSA JUDICIAL X 100</t>
  </si>
  <si>
    <t>DESINACION DE APODERADO / NUMERO DE SOLICITUDES DE CONCILIACION EXTRAJUDICIAL X 100</t>
  </si>
  <si>
    <t>NUMERO DE ACTAS / NUMERO DE CONVOCATORIAS DEL COMITÉ DE CONCILIACION X 100</t>
  </si>
  <si>
    <t>SOLICITUDES DEBATIDOS EN EL COMITÉ DE CONCILIACION / INFORME ANUAL X 100</t>
  </si>
  <si>
    <t xml:space="preserve">NUMERO DE PROCESOS JUDICIALES VINCULADOS </t>
  </si>
  <si>
    <t xml:space="preserve">NUMERO DE QUEJAS / NUMERO DE DILIGENCIAS PRELIMINARES </t>
  </si>
  <si>
    <t>NUMERO DE QUEJAS /  NUMERO DE APERTURA DE INDAGACION PRELIMINAR</t>
  </si>
  <si>
    <t>NUMERO DE PROCESOS / NUMERO DE QUEJAS X 100</t>
  </si>
  <si>
    <t>NUMERO DE PROCESOS Y SU RESPECTIVA GESTION DOCUMENTAL, REGISTRO, SISTEMATIZACION Y NOTIFICACION CORRESPONDIENTE.</t>
  </si>
  <si>
    <t>NUMERO DE PROCESOS Y SU RESPECTIVA GESTION DOCUMENTAL, REGISTRO, SISTEMATIZACION Y ANALISIS  CORRESPONDIENTE.</t>
  </si>
  <si>
    <t>Meta propuesta de centros de costo / levantamiento de la información de inventarios activos e inactivos por centro de costos</t>
  </si>
  <si>
    <t>Numero de solicitudes de comisiones de desplazamiento / Numero de Actos administrativos de comisiones realizadas y liquidadas</t>
  </si>
  <si>
    <t>Numero de facturas de servicios a pagar / pago de las facturas de servicios públicos de la entidad recibidas</t>
  </si>
  <si>
    <t>Necesidades generales consolidadas / necesidades valoradas y estandarizadas</t>
  </si>
  <si>
    <t>Número total de procesos / Número de aceptaciones o contratos suscritos</t>
  </si>
  <si>
    <t>Total aceptaciones o contratos / Pagos de bienes y servicios</t>
  </si>
  <si>
    <t>Total procesos contractuales realizados / procesos cargados en el SECOP</t>
  </si>
  <si>
    <t>Documentos soportes para revisión y validación de información .  Información cargada en el aplicativo web en los plazos establecidos por el Ministerio de Salud y protección Social  y Resolución del IDS</t>
  </si>
  <si>
    <t xml:space="preserve">Programar de acuerdo a fechas definidas por el Ministerio de Salud y Protección Social  el 100% de las Mesas de Saneamiento de los Aportes Patronales del Departamento </t>
  </si>
  <si>
    <t xml:space="preserve">Programar la distribución de los recursos de acuerdo a metodología definida para aplicar normatividad, construir indicadores financieros y aplicarlos </t>
  </si>
  <si>
    <t xml:space="preserve"> Elaborar la distribucion  de los recursos SGP- Subsidio Oferta a las ESE de acuerdo a los muncipios monopolios de acuerdo a metodología del IDS acorde normatividad- Elaborar los indicadores financieros - realizar seguimientos a los indicadores trimestralmente e informar  ala oficina de Prestación de Servicios para el giro de los recursos</t>
  </si>
  <si>
    <t xml:space="preserve">Realizar el seguimiento al 100% de los recursos asignados a las ESE del Departamento </t>
  </si>
  <si>
    <t xml:space="preserve"> Concepto Técnico de las modificaciones para incorporar los recursos del MSPS- Realizar seguimiento a través de las plataforma SIHO o el medio que defina el MSP- Preparar los informes correspondientes en la priodicida exigida por el MSPS</t>
  </si>
  <si>
    <t>Conceptos Técncios expedidos- Informes presentados al MSPS sobre seguimiento de recursos</t>
  </si>
  <si>
    <t xml:space="preserve">Presupuesto de ESE aprobados por el CONFIS Departamental y adoptados por las Juntas directivas de las ESE, al igual que sus modificaciones y Planes de cargos. </t>
  </si>
  <si>
    <t>Circular directriz elaboración presupuesto ingresos y gastos. Presupuestos elaborados. Presupuestos programados. Modificaciones presupuestales asesoradas.  Conceptos aprobación presupuesto y modificaciones a los mismos.</t>
  </si>
  <si>
    <t xml:space="preserve">Presupuesto de ESE con aplicación del Catalogo de Clasificación Presupuestal para el 2022  </t>
  </si>
  <si>
    <t>Coordinar nivel nacional capacitaciones para aplicación del CCPT, al igual que definir el Clasificador Presupuestal para las ESE</t>
  </si>
  <si>
    <t>Circulares invitación a capacitaciones tanto del nivel nacional como del IDS sobre aplicación del Catalogo de Clasificación Presupuestal aplicado a las ESE- Catalogo definido para las ESE del Departamento</t>
  </si>
  <si>
    <t xml:space="preserve">Cumplir  envio oportuno de la cuenta Anual a la gobernación del Departamento para su consolidación. </t>
  </si>
  <si>
    <t>Realizar comunicación solicitud información cuadros informe a la Contraloria General de la Nación (SIRECI) sobre ejecución recursos del Sistema General de Participaciones. Consolidado de la información.</t>
  </si>
  <si>
    <t xml:space="preserve">Consolidado de la documentación solicitada y remitida a la Contadora del Departamento </t>
  </si>
  <si>
    <t>Plan de Desarrollo del Departamento elaborado 2020-2023</t>
  </si>
  <si>
    <t>Diligenciar según indicaciones de la metodología los formatos financieros de cada uno de los municipios descentralizados</t>
  </si>
  <si>
    <t>Acreditación de Municipios Descentralizados en aspectos financieros</t>
  </si>
  <si>
    <t>Certificaciones e informes financiero requerido de cada muncipio descentralizado según metodología MSPS</t>
  </si>
  <si>
    <t>Recursos definidos, asignados  y ejecutados según normatividad vigente</t>
  </si>
  <si>
    <t>Coordinar la aplicación de los recursos de Rentas Cedidas, para cofinanciar el régimen subsidado en el 2021. Ajustar de acuerdo a la LMA los recursos girados con y sin situación de fondos</t>
  </si>
  <si>
    <t>Documentos de constitución de Reservas y Cuentas por pagar, cuadro operaciones de cierre.</t>
  </si>
  <si>
    <t>Ejecutar Presupuesto con disponibilidades, registros  y definitivas presupuestales requeridos por el Ordenador</t>
  </si>
  <si>
    <t>Llevar los libros y registros contables acorde a la normatividad vigentes</t>
  </si>
  <si>
    <t>Contabilización de operaciones económicas, financieras y contables , elaboración informes contables</t>
  </si>
  <si>
    <t>Informes contables presentados a los Entes Nacionales y de Control y registro operaciones en el sofware de TNS</t>
  </si>
  <si>
    <t>Movimientos financieros registrados oportunamente</t>
  </si>
  <si>
    <t>movimientos de presupuesto, contabilidad y tesoreria registrados en el sistema integrado financiero TNS</t>
  </si>
  <si>
    <t>Ordenes de pago con cumplimiento de normatividad vigente y soportes requeridos</t>
  </si>
  <si>
    <t>Elaboración, radicación y trámite de ordenes de pago diferentes conceptos</t>
  </si>
  <si>
    <t>De acuerdo a los requerimientos Proyectos de Ordenanza, Decretos y Acuerdos elaborados</t>
  </si>
  <si>
    <t>Coordinar y elaborar los proyectos de ordenanzas, decretos, acuerdos de junta, elaborar y modificar el presupuesto de rentas y gastos del Instituto.</t>
  </si>
  <si>
    <t xml:space="preserve">Documentos : Ordenanzas y/o Decretos. Acuerdos Junta de Salud </t>
  </si>
  <si>
    <t>Informes presentados oportunamente de acuerdo a requerimientos</t>
  </si>
  <si>
    <t>Elaboración de los diferentes informes requeridos por los Entes Nacional y Entes de Control</t>
  </si>
  <si>
    <t>Informes presentados oportunamente a entes nacionales y de control fiscal en medio físico y/o magnético o en archivos planos a través de cargas en páguina web</t>
  </si>
  <si>
    <t>(No. de Validaciones / Total de ESE del Departamento )*100</t>
  </si>
  <si>
    <t>No. ESE con % Saneamiento de Aportes Patronales -2012-2016 / Total de ESE Del Departamento con 100% Saneamiento Aportes Patronales )*100</t>
  </si>
  <si>
    <t>No. ESE con % Indicadores Financieros Trimestrales  / Total de ESE Del Departamento con 100% Seguimiento Indicadores Financieros* 100)</t>
  </si>
  <si>
    <t>No. ESE con % conceptos Técnicos e Informess  / Total de ESE Del Departamento con 100% Seguimiento recursos MSPS* 100)</t>
  </si>
  <si>
    <t xml:space="preserve">Recursos ejecutados para coofinanciación  del Aseguramiento/ total recursos asingados para el aseguramiento. </t>
  </si>
  <si>
    <t>Actos Administrativos constitución de Reservas,  Cuentas por pagar e incoporación Presupuestal de los resultados del cierre</t>
  </si>
  <si>
    <t xml:space="preserve">Informes contables presentados a los Entes Nacionales y de Control/ No.Informes Contables solicitados por los Entidades </t>
  </si>
  <si>
    <t>Sofware TNS actualizado diariamente con las operaciones financieras de la Entidad</t>
  </si>
  <si>
    <t>Número de cuentas radicadas, tramitadas y pagadas/ Total de cuentas radicadas</t>
  </si>
  <si>
    <t>Lograr el 100% de
las actividades
planeadas con
eficiencia y
oportunidad.</t>
  </si>
  <si>
    <t>Proyección de actos administrativos de vinculación y situaciones administrativas del recurso humano del Instituto Departamental de Salud</t>
  </si>
  <si>
    <t>carpeta de Historia laboral</t>
  </si>
  <si>
    <t>Inducción al personal vinculado.</t>
  </si>
  <si>
    <t>formato de asistencia</t>
  </si>
  <si>
    <t>Circular de información y requerimiento a jefes inmediatos sobre la la evaluación del desempeño laboral de los funcionarios inscritos en carrera.</t>
  </si>
  <si>
    <t>Circular fisica o e-mail</t>
  </si>
  <si>
    <t>Desarrollo del 100% del Proceso interno de competencia de Recursos Humanos correspondiente al servicio social obligatorio y RETHUS</t>
  </si>
  <si>
    <t>Apoyo al proceso para el  sorteo de plazas para Servicio Social Obligatorio profesionales de Salud realizado por el ministerio de Salud y Protección Social.</t>
  </si>
  <si>
    <t>Circulares, e-mail, información del proceso</t>
  </si>
  <si>
    <t>Registro de autorizaciones de las profesiones y ocupaciones del área de salud  y reporte mensual al RETHUS.</t>
  </si>
  <si>
    <t>registro y resoluciones</t>
  </si>
  <si>
    <t>Organizar  reuniones del Comité de Servicio Social Obligatorio en cumplimiento de sus competencias</t>
  </si>
  <si>
    <t>Oficios enviados por los profesionales y convocatoria.</t>
  </si>
  <si>
    <t>consolidacion ejecucion y publicacion en pagina web del plan estrategico de talento humano para la actual vigencia</t>
  </si>
  <si>
    <t xml:space="preserve">Elaboracion y envio para publicación en la pagina Institucional el plan estrategico de talento humano </t>
  </si>
  <si>
    <t>Documento de plan estrategico de talento humano y publicación en la pagina Web de la Entidad</t>
  </si>
  <si>
    <t xml:space="preserve">Elaboracion, consolidacion y seguimiento del plan anual de vacantes </t>
  </si>
  <si>
    <t>elaboracion y cargue a la plataforma web institucional del plan anual de vacantes</t>
  </si>
  <si>
    <t>publicacion del plan anual de vacantes en la pagina web institucional</t>
  </si>
  <si>
    <t xml:space="preserve">Elaboracion, consolidacion, seguimiento y publicacion del plan institucional de capacitacion </t>
  </si>
  <si>
    <t xml:space="preserve">Elaboracion, seguimiento y consolidacion del plan institucional de capacitaciones </t>
  </si>
  <si>
    <t xml:space="preserve">publicacion en la pagina web institucional del plan institucional de capacitacion </t>
  </si>
  <si>
    <t xml:space="preserve">Elaboracion, consolidacion y seguimiento del plan de prevision de recursos humano </t>
  </si>
  <si>
    <t xml:space="preserve">Elaboracion del plan de prevision de recursos humanos </t>
  </si>
  <si>
    <t xml:space="preserve">publicacion del plan de prevision de recursos humanos </t>
  </si>
  <si>
    <t xml:space="preserve">Elaboracion, consolidacion y seguimiento del plan de trabajo anual en seguridad y salud en el trabajo </t>
  </si>
  <si>
    <t xml:space="preserve">elaboracion, seguimiento y consolidacion del plan de trabajo anual en seguridad y salud en el trabajo </t>
  </si>
  <si>
    <t xml:space="preserve">publicacion del plan de trabajo anual en seguridad y salud en el trabajo </t>
  </si>
  <si>
    <t>Revision del100% de los formatos de recurso humano decreto 2193 de las ESES en las fechas estipuladas.</t>
  </si>
  <si>
    <t>verificar en el software la informacion registrada por las ESES en los formatos del decreto 2193 trimestralmente contratacion y anual recurso humano y dar asistencia tecnica cuando se requiera</t>
  </si>
  <si>
    <t>el software, cuadros solicitadas y ejecuciones</t>
  </si>
  <si>
    <t>Liquidacion de l 100% de las nominas y salarios de los funcionarios y exfuncionarios del IDS</t>
  </si>
  <si>
    <t>digitación de las novedades del personal y liquidacion de la nomina mensuales de salarios y prestaciones sociales en el software de nómina</t>
  </si>
  <si>
    <t>copia de las nóminas realizadas</t>
  </si>
  <si>
    <t>N° de total de actos administrativos proyectados / N° de actos legalizados</t>
  </si>
  <si>
    <t>(No. de inducciones realizadas a personal vinculado/ Total personal vinculado )*100</t>
  </si>
  <si>
    <t>(No. Circulares fisicas o e-mail elaboradas/ No. Circulares - enviadas )*100</t>
  </si>
  <si>
    <t>(No. de plazas sorteadas/ Total de  Profesionales asignados)*100</t>
  </si>
  <si>
    <t>(No. de registros realizados / No. De registros solicitados)</t>
  </si>
  <si>
    <t>(No. de casos allegados /No. de casos resueltos)</t>
  </si>
  <si>
    <t>plan estrategico de talento humanos/ plan estrategico aprobado y publicado</t>
  </si>
  <si>
    <t xml:space="preserve">(% de elaboracion de plan anual de vacantes / publicacion del plan anual de vacantes) </t>
  </si>
  <si>
    <t>(% de elaboracion del plan institucional de capacitacion / publicacion y seguimiento del plan institucional de capacitacion )</t>
  </si>
  <si>
    <t>(% elaboracion del plan de prevision de recursos humanos / publicacion del plan de prevision de recursos humanos )</t>
  </si>
  <si>
    <t>(elaboracion y seguimiento del plan anual de trabajo en seguridad y salud en el trabjo / publicacion web del plan anual de trabajo en seguridad y salud en el trabajo)</t>
  </si>
  <si>
    <t>(No. de informes verificados en plataforma /  Total informes viabilizados )*100</t>
  </si>
  <si>
    <t>(N° de nominas liquidadas / N° de nominas tramitadas)</t>
  </si>
  <si>
    <t>Gestión intersectorial para el mantenimiento y fortalecimiento de las capacidades básicas</t>
  </si>
  <si>
    <t>Coordinación del comité operativo de emergencias</t>
  </si>
  <si>
    <t>acta de reunion de comité</t>
  </si>
  <si>
    <t>Seguimiento del Equipo de Respuesta Inmediata del Sector Salud.</t>
  </si>
  <si>
    <t>Acta de reunión de comité</t>
  </si>
  <si>
    <t>Integrar la planificacion del programa Hospitales Seguros Frente a Desastres</t>
  </si>
  <si>
    <t>Taller Hospitales Seguros Frente a Desastres</t>
  </si>
  <si>
    <t>Taller regional</t>
  </si>
  <si>
    <t>Evaluacion del Indice de Seguridad Hospitalaria en las IPS de la Red Publica que cuenten con servicios de Urgencias Habilitados</t>
  </si>
  <si>
    <t>Planes Hospitalarios de Emergencias de las ESEs actualizado, estableciendo objetivos, acciones y la organización del hospital y sus servicios. Así como las responsabilidades del personal frente a situaciones de emergencia o desastre. A fin de controlar sus efectos adversos y/o atender los daños a la salud que se puedan presentar.</t>
  </si>
  <si>
    <t>actas de revision de los planes</t>
  </si>
  <si>
    <t>Informacion de la conformacion operación, y del personal de contacto de la red de bancos de sangre (articulo 4 literal D-11 Resolucion 1220 de 2010)</t>
  </si>
  <si>
    <t>Solicitar  la disponibilidad de componentes sanguíneos y hemoderivados, mensualmente a los bancos de sangre y unidades transfuncionales del departamento</t>
  </si>
  <si>
    <t>informe de disponibilidad de componentes sanguineos del aplicativo SIHEVI</t>
  </si>
  <si>
    <t>Fortalecimiento de la disponibilidad de Hemoderivados</t>
  </si>
  <si>
    <t>Jornada Masiva Donacion Sangre
Fotografías</t>
  </si>
  <si>
    <t>Apoyar el sistema de vigilancia epidemiológica en los eventos de urgencia, emergencia o desastre. (articulo 5 literal H Resolucion 1220 de 2010)</t>
  </si>
  <si>
    <t>Asistencia a comité de sanidad portuaria</t>
  </si>
  <si>
    <t>actas de reunion del comité</t>
  </si>
  <si>
    <t>Acompañamiento del Equipo de Respuesta Inmediata (ERI) ante Brotes, Epidemias, Desastres y Emergencias Sanitarias.</t>
  </si>
  <si>
    <t>Acompañamiento del equipo de respuesta inmediata</t>
  </si>
  <si>
    <t>actas de reunion del ERI</t>
  </si>
  <si>
    <t>Coordinar la operación con los procesos de referencia y contrarreferencia en el área de influencia del CRUE en situaciones de emergencia o desastre.</t>
  </si>
  <si>
    <t>Gestión de las referencias de los pacientes presentados al CRUE</t>
  </si>
  <si>
    <t>bitacora de referencia de pacientes del CRUE</t>
  </si>
  <si>
    <t xml:space="preserve">Apoyo a la red de prestadores de servicios de salud para la atención oportuna de la población afectada por situaciones de urgencia, emergencia o desastre.
</t>
  </si>
  <si>
    <t>Seguimiento al stock kit toxicologico</t>
  </si>
  <si>
    <t>kardex de inventario</t>
  </si>
  <si>
    <t>Dirección/CRUE/Salud Pública/Atención en Salud/Prestación de Servicios</t>
  </si>
  <si>
    <t>Vigilancia en Salud Pública/CRUE/Salud Ambiemtal/Salud Mental/vida saludable y enfermedades Transmisibles/Coordinador de Salud Pública</t>
  </si>
  <si>
    <t>Sanidad Portuaria</t>
  </si>
  <si>
    <t>(# de reuniones programadas/ # de reuniones ejecutadas)</t>
  </si>
  <si>
    <t>(# Actividades programadas / # Actividades ejecutadas) * 100</t>
  </si>
  <si>
    <t>verificacion en el aplicativo SIHEVI</t>
  </si>
  <si>
    <t>(# asistencia a comité de sanidad portuaria/ # de comité de sanidad portuaria programados)</t>
  </si>
  <si>
    <t>(# de pacientes presentados/# de pacientes gesrionados)</t>
  </si>
  <si>
    <t>(# de informe de inventario de kit toxicologia/ # meses del año)</t>
  </si>
  <si>
    <t xml:space="preserve">25% los Prestadores de Servicios de Salud con implementación del Sistema de Garantía de la Calidad en los Servicios de Salud </t>
  </si>
  <si>
    <t>Resgistro de Licencias expedidas</t>
  </si>
  <si>
    <t xml:space="preserve">Seguimiento, monitoreo y verificación según plan anual de visitas para cada vigencia de las condiciones de tecnologia biomedica </t>
  </si>
  <si>
    <t>Formato de Revision de Tecnologia Biomedica.</t>
  </si>
  <si>
    <t xml:space="preserve">Verificacion en la implementacion del PAMEC según plan anual de visitas programadas para cada vigencia </t>
  </si>
  <si>
    <t>Actas de  Evaluaciones y seguimientos a PAMEC.</t>
  </si>
  <si>
    <t>Verificacion de la  aplicación y seguimiento y reporte de Sistemas de Informacion por parte de las IPS programadas en el plan anual de visitas para cada vigencia.</t>
  </si>
  <si>
    <t>Actas de  Evaluaciones y seguimientos a Sistemas de Informacion.</t>
  </si>
  <si>
    <t xml:space="preserve">Realizar jornadas de (Asistencia 
Tecnica) Capacitación sobre la normatividad vigente a los Prestadores de Servicios de Salud programados para visita durante la Vigencia. </t>
  </si>
  <si>
    <t>Resgistro de asistencias o capacitaciones.</t>
  </si>
  <si>
    <t>Asesorar  y brindar acompañamiento a los prestadores que voluntariamente participen del Modelo de Asistencia Tecnica Sistema Unico de Acreditación. En el marco del Plan Nacional de Mejoramiento de la Calidad en Salud. (PNMCS )</t>
  </si>
  <si>
    <t>Registro de Asesoria en
 Sistema Unico de Acreditación.</t>
  </si>
  <si>
    <t>Asesorar  en la conformacion de Unidades 
Funcionales  de Atención del Cancer 
a todas las Instituciones  prestadoras de servicios de salud interesadas en
 habilitar una UFCA - UACAI
UFCA= Unidad Funcional de Cancer Adultos
UACAI= Unidad de Atención de Cancer  Infantil.</t>
  </si>
  <si>
    <t>Registro de Asesoria en normatividad 
vigente para conformacion 
de Unidades Funcionales de Atención de Cancer. UFCA- UACAI.</t>
  </si>
  <si>
    <t>Asesoria y Asistencia Tecnica  en normatividad  vigente Resolución 3100 de 2019 a prestadores de Servicios de Salud  habilitados para atención de poblacion migrante.</t>
  </si>
  <si>
    <t xml:space="preserve">Registro de Asesoria y/o Asistencia Tecnica en normatividad 
vigente.
</t>
  </si>
  <si>
    <t xml:space="preserve">(Número de IPS con tecnologia biomedica con seguimiento, monitoreo y verificación/ Total de visitas programadas) *100 </t>
  </si>
  <si>
    <t>(Número de Evaluaciones  en implementación del PAMEC/ Total de Evaluaciones  programadas)*100</t>
  </si>
  <si>
    <t>(Número de Evaluaciones  para indicadores de sistemas de informacion / Total de Evaluaciones  programadas)*100</t>
  </si>
  <si>
    <t>Número de  IPS Asesoradas en SUA /  Total de IPS programadas.</t>
  </si>
  <si>
    <t>Número de  IPS Asesoradas en UFCA - UACAI /  Total de IPS programadas.</t>
  </si>
  <si>
    <t xml:space="preserve">Gestión de recursos para ampliar al 98% la cobertura en el SGSSS.
</t>
  </si>
  <si>
    <t>ASESORIA, ASISTENCIA TECNICA Y  SEGUIMIENTO A LOS MUNICIPIOS PARA LA AFILIACION A LOS PPNA.</t>
  </si>
  <si>
    <t>Circular
Actas, 
correos
Listados de asistencia</t>
  </si>
  <si>
    <t>MONITOREO  A LOS 40 MUNICIPIOS  DE LAS ACTAS DE REUNION MENSUAL CON LAS EPS, DONDE SE REFLEJE EL CONSOLIDADO DE INGRESOS DE PPNA MENSUALMENTE.</t>
  </si>
  <si>
    <t>Acta de Reunión</t>
  </si>
  <si>
    <t xml:space="preserve">SOCIALIZACION DE PROGRAMACION  ANUAL DE NOVEDADES BDUA Y SEGUIMIENTO AL CUMPLIMIENTO DE REPORTE
</t>
  </si>
  <si>
    <t>Circular
Reporte
pantallazos de carga</t>
  </si>
  <si>
    <t>SOLICITUD DE LA BASE DE DATOS DEL SISBEN TANTO MUNICIPAL COMO CONSOLIDADA POR EL DNP PARA POSIBLE CRUCE CON LA BDUA.</t>
  </si>
  <si>
    <t>Base de datos</t>
  </si>
  <si>
    <t>REALIZAR SEGUIMIENTO ALOS MUNICIPIOS SOBRE EL ACTO ADMINISTRATIVO QUE GARANTICE LA CONTINUIDAD Y LA UNIVERSALIDAD DEL REGIMEN SUBSIDIADO</t>
  </si>
  <si>
    <t>acto administrativo municipal</t>
  </si>
  <si>
    <t xml:space="preserve">GESTION PARA COMPROMETER LOS RECURSOS DE RENTAS DEPARTAMENTALES PARA EL COFINANCIAMIENTO DEL REGIMEN SUBSIDIADO A LOS 40 MUNICIPIOS DEL DEPARTAMENTO
</t>
  </si>
  <si>
    <t>acto administrativo
CDP
RP</t>
  </si>
  <si>
    <t>GESTION PARA EL GIRO EFECTIVO DE LOS RECURSO DEPARTAMENTALES A LA ADMINISTRADORA DEL SGSSS - ADRES</t>
  </si>
  <si>
    <t>formato de giro</t>
  </si>
  <si>
    <t>SEGUIMIENTO AL  DESCARGUE PRESUPUESTAL DE LOS RECURSOS SIN SITUACION DE FONDOS POR PARTE DE LOS MUNICIPIOS ACORDE A  LMA</t>
  </si>
  <si>
    <t>comprobante de egresos</t>
  </si>
  <si>
    <t xml:space="preserve">VIGILAR EL CUMPLIMIENTO DE DEPURACION DE CARTERA Y CONCILIACION DE CUENTAS A LAS IPS POR PARTE DE LAS ERP Y REPÒRTE A LA SUPERINTENDENCIA NACIONAL DE SALUD
</t>
  </si>
  <si>
    <t>Mesa de conciliacion
Compromisos de depuracion y pago</t>
  </si>
  <si>
    <t xml:space="preserve">ASISTENCIA TECNICA  Y SEGUIMIENTO A MUNICIPIOS A LOS PROCESOS DEL REGIMEN SUBSIDIADO.
</t>
  </si>
  <si>
    <t>Acta</t>
  </si>
  <si>
    <t xml:space="preserve">EL 100% de los municipios contaran con visitas de vigilancia y seguimiento en la ejecución de las competencias en aseguramiento según las normas vigentes.
</t>
  </si>
  <si>
    <t>SOLICITUD DEL INFORMES DE AUDITORIA A LOS MUNICIPIOS  Y SEGUIMIENTO DE LOS PLANES DE MEJORAMIENTO PARA ANALISIS</t>
  </si>
  <si>
    <t>Circular</t>
  </si>
  <si>
    <t>REPORTE A LA SUPERSALUD DE LOS HALLAZGOS ENCONTRADOS EN LOS INFORMES DE AUDITORIA Y QUE NO SE CUMPLIERON EN EL PLAN DE MEJORAMIENTO.</t>
  </si>
  <si>
    <t>Informe</t>
  </si>
  <si>
    <t xml:space="preserve">100% de las EPS del régimen subsidiado, contributivo y regímenes especiales cuentan con seguimiento y monitoreo por parte del ente territorial.
</t>
  </si>
  <si>
    <t>VISITA DE AUDITORIA A LAS EPS, EPCC, DEL REGIMEN ESPECIAL Y DE EXCEPCION QUE OPERAN EN EL DEPARTAMENTO EN EL CUMPLIMIENTO DE LA NORMATIVIDAD VIGENTE CONTEMPLADO EN LISTA DE CHEQUEO INSTITUCIONAL.</t>
  </si>
  <si>
    <t>LISTA DE CHEQUEO
ACTAS DE VISITA
INFORMES</t>
  </si>
  <si>
    <t>SEGUIMIENTO AL CUMPLIMIENTO A PLANES DE MEJORAMIENTO RESULTADO DE AUDITORIAS PRIMER SEMESTRE Y REPORTE A SUPERSALUD</t>
  </si>
  <si>
    <t>INFORMES
PLANES DE MEJORAMIENTO
REPORTES</t>
  </si>
  <si>
    <t xml:space="preserve">ANALISIS Y EVALUACION DEL 100% DE PROPUESTAS DE RIPPS  PRESENTADAS POR EPS DEL DEPARTAMENTO  SEGUN ESTANDARES Y XRITERIOS DE HABILITACION DE LA RED  </t>
  </si>
  <si>
    <t>ANALISIS DE LA PROPUESTA  DE RIPPS  PRESENTADAS POR LAS EPS</t>
  </si>
  <si>
    <t>Concepto</t>
  </si>
  <si>
    <t xml:space="preserve">SOCIALIZACION CO LOS MUNICIPIOS DEL DEPARTAMENTO DE LA PROPUESTA DE RIPS </t>
  </si>
  <si>
    <t>Circular
Listado de asistencia</t>
  </si>
  <si>
    <t>DETERMINAR CUMPLIMIENTO DE ESTANDARES Y CRIETRIOS  DE ENTRADA PARA HABILITAR AUTORIZACION DE CONTANCIAS DE LAS RIPPS</t>
  </si>
  <si>
    <t>Constancia de cumplimiento</t>
  </si>
  <si>
    <t>Numero de asesoria a municipios/ total de municipios
Nuemero de asesoria a poblacion solicitante/ total de solicitantes
Numero de seguimiento a municipios / Total de municipios</t>
  </si>
  <si>
    <t>Numero de seguimientos mensuales/ Total de meses de seguimiento</t>
  </si>
  <si>
    <t>base de datos cruzada mensualmente/ total de meses de la vigencia</t>
  </si>
  <si>
    <t>Numero de actos administrativos por municipio / Total de municipios</t>
  </si>
  <si>
    <t>Numero recursos departamentales comprometidos / Total de recursos departamentales de regimen subsidiado comprometidos</t>
  </si>
  <si>
    <t>Numero de giros a ADRES / Total de giros  a ADRES</t>
  </si>
  <si>
    <t>Numero de seguimientos a descargue de recursos / Total de seguimientos programados.</t>
  </si>
  <si>
    <t>Numero de mesas realizadas / Total de mesas programadas</t>
  </si>
  <si>
    <t>Numero de municipios asistidos/ Total de municipios</t>
  </si>
  <si>
    <t>Numero de auditorias a municipios / Total de municipios</t>
  </si>
  <si>
    <t>Numero de reportes a la supersalud/ Total de planes de mejoramiento evaluados</t>
  </si>
  <si>
    <t>Numero de auditorias realizadas a EPS / Total de auditorias programadas</t>
  </si>
  <si>
    <t>Numero de planes de mejoramiento de EPS revisados / Total de planes de mejoramiento de EPS elaborados</t>
  </si>
  <si>
    <t>Numero de propuestas de RIPPS por EPS revisadas / Total de propuestas de RIPPS de EPS presentdas</t>
  </si>
  <si>
    <t>Numero de municipios con socializacion de RIPPS de EPS / Total de municipios programados.</t>
  </si>
  <si>
    <t>Numero de RIPPS de EPS habilitadas / Total de RIPPS de EPS presentandas</t>
  </si>
  <si>
    <t>Meta 134:Cubrir el 100% de los Servicios de salud requeridos por la población a cargo del Dpto. con los recursos asignados.</t>
  </si>
  <si>
    <t>Realizar convenios interadministrativos con la red Pública  de acuerdo a lineamientos  de Minsalud con los recursos del SGP Susidio a la oferta</t>
  </si>
  <si>
    <t>convenios  realizados y evidenciados</t>
  </si>
  <si>
    <t>Tramitar el 100% de las solicitudes de autorizaciónes radicas ( Tutela) servicios de salud  a la Poblacion a cargo del departamento.</t>
  </si>
  <si>
    <t>solicitudes de autorizaciones con respuestas,  software DKD</t>
  </si>
  <si>
    <t>Realizar procesos de radicación, Auditoría y Pago de los servicios de salud NOPBS de acuerdo a la Resolución 555 de 2019 del IDS  y lo contemplado en el ART.238 de la ley 1955 de 2.019 (ley de punto )final)aplicando el mecanísmo para su verificación y control de pago de acuerdo con lo establecido en la resolución 1479 de 2015 del MSPS</t>
  </si>
  <si>
    <t>Nro de  facturas auditadas</t>
  </si>
  <si>
    <t>Realizar procesos de radicación, Auditoría y Pago de los servicios de salud de urgencias a migrantes de frontera con Colombia en el marco del Decreto 2408 de 2018.</t>
  </si>
  <si>
    <t>nro de  facturas auditadas</t>
  </si>
  <si>
    <t>Prestacion de Servicios de Salud Dr  SIGWARD ABIMELECH PEÑALOZA ECHAVEZ</t>
  </si>
  <si>
    <t>Calcular el numero de   convenios requeridos al subsidio a la oferta</t>
  </si>
  <si>
    <t>Medir  el Numero de facturas auditadasy Numero de facturas radicadas en la vigencia   x 100 en el softaware DKD</t>
  </si>
  <si>
    <t>medir el numero de actas de pago de la facturación auditada en el periodo</t>
  </si>
  <si>
    <t>100% de los insumos de interes en salud publica priorizados, con estudios de necesidades para el control de riesgos en salud publica.</t>
  </si>
  <si>
    <t>Gestionar la adquisicion de  los insumos de interes en salud publica.</t>
  </si>
  <si>
    <t>Estudios de necesidades
solicitud insumos de interes en salud publica
Contrato de compras de bienes</t>
  </si>
  <si>
    <t>100% de los municipios programados (PAS 2021), con asesoria y asistencia tecnica en formulacion de planes, programas o proyectos, que permitan el desarrollo de las estrategias definidas para los componentes de las diferentes Dimensiones del Plan Territorial de Salud 2020 - 2023</t>
  </si>
  <si>
    <t>Realizar jornadas de asesoria y asistencia tecnica (presencial, virtual, telefonico) con el personal de las Entidades Territoriales relacionada con las actividades pertinentes para lograr el desarrollo de las estrategias definidas para los componentes de las diferentes Dimensiones del Plan Territorial de Salud 2020 - 2023</t>
  </si>
  <si>
    <t>Informe de asesoria y asistencia tecnica</t>
  </si>
  <si>
    <t>Socializacion del 100% de lineamientos de las politicas públicas, estrategias, guias y programas de salud, con los actores del sistema general de seguridad social en salud presentes en el territorio.</t>
  </si>
  <si>
    <t>Socializar a traves de jornadas laborales (mesas de trabajo, reuniones), los lineamientos de las políticas públicas, estrategias, guias y programas de salud con los difrentes actores del Sistema General de Seguridad Social en Salud presentes en los municipios.</t>
  </si>
  <si>
    <t>Informe de socializacion</t>
  </si>
  <si>
    <t>100% de Entidades Territoriales e Instituciones prestadores de servicios de salud programados, con desarrollo de capacidades en su talento humano, orientados a mejorar la salud de sus habitantes.</t>
  </si>
  <si>
    <t xml:space="preserve">Realizar jornadas  (conversatorios, capácitaciones, talleres, videoconferencias) de transferencia de conocimiento en salud publica, dirigidas al Talento humano de las entidades territoriales responsables de las politicas de salud y proteccion social.
</t>
  </si>
  <si>
    <t>Listados de asistencia
Convocatorias
Informes de transferencia de conocimiento</t>
  </si>
  <si>
    <t>100% de los municipios de jurisdiccion con monitoreo y evaluacion de la ejecucion del PAS 2020</t>
  </si>
  <si>
    <t>Realizar monitoreo y evaluacion del PAS 2020 formulados por los municipios de jurisdiccion.</t>
  </si>
  <si>
    <t>Actas o
Informes de monitoreo y seguimiento
Informe evaluacion tecnico financiera PAS 2020</t>
  </si>
  <si>
    <t>Numero de Estudio de necesidades elaborados para compra  de insumos de interes en salud publica / Total   de necesiadades  de insumos  de interes en salud publica programados en la vigencia * 100</t>
  </si>
  <si>
    <t>Numero de municipios con monitoero del PAS 2020 / Total de municipios * 100
Numero de municipios con evaluacion del PAS 2020 / Total de municipios  * 100</t>
  </si>
  <si>
    <t>PROMOCION Y PREVENCION EN SALUD PUBLICA</t>
  </si>
  <si>
    <t>100% Plan de Accion en Salud (PAS) 2020 con  actividades enfocadas a intervenir  las prioridades en salud publica del PTS 2020 - 2023</t>
  </si>
  <si>
    <t>Construir el PAS Departamental 2019, a partir de las prioridades en salud publica del PTS 2016 - 2019</t>
  </si>
  <si>
    <t>PAS Departamental 2020 formulado</t>
  </si>
  <si>
    <t>Ejecucion del 100% de los  procedimientos, actividades e insumos del plan de salud publica de intervenciones colectivas (PIC),  priorizados por la Direccion territorial de salud.</t>
  </si>
  <si>
    <t>Formulacion del PIC Departamental siguiendo lineamiento de RIAS</t>
  </si>
  <si>
    <t>Plan de intervenciones colectivas Departamental 2020</t>
  </si>
  <si>
    <t xml:space="preserve">Plan de accion en salud  departamental 2021 formulado </t>
  </si>
  <si>
    <t>Plan de intervenciones colectivas Departamental 2021  formulado</t>
  </si>
  <si>
    <t>VIGILANCIA Y CONTROL EN SALUD PUBLICA</t>
  </si>
  <si>
    <t xml:space="preserve">100% de municipios programados, con acciones IVC en seguridad sanitaria  y ambiental  </t>
  </si>
  <si>
    <t>Realizar las acciones de Inspección, Vigilancia y Control de los factores de riesgo del ambiente, y de control de vectores y zoonosis de competencia del sector salud; en los municipios de categoria 4, 5 y 6.</t>
  </si>
  <si>
    <t>Actas de IVC</t>
  </si>
  <si>
    <t>100% de los municipios programados, con acciones de IVC en control de medicamentos</t>
  </si>
  <si>
    <t>Realizar las visitas programadas de inspeccion vigilancia y control  a  toda persona, prestadores de servicios de salud, regímenes de excepción,  establecimiento farmacéutico donde se almacenen, comercialicen, distribuyan o dispensen  medicamentos, medicamentos de control especial y demás productos farmacéuticos.</t>
  </si>
  <si>
    <t xml:space="preserve">100% de la Unidades Notificadoras (entidad territorial) con acciones de verificacion los estándares de calidad, veracidad y oportunidad de la notificación  de  EISP al SIVIGILA </t>
  </si>
  <si>
    <t>Verificar los estándares de calidad, veracidad y oportunidad de la notificación  de  eventos de interes en salud publica (EISP) al SIVIGILA por parte de las 40 unidades notificadoras municipales (UNM)</t>
  </si>
  <si>
    <t>Archivos planos notificacion de los eventos de interes en salud publica ( EISP)</t>
  </si>
  <si>
    <t>Numero de municipios categoria 4, 5 y 6 con  acciones de IVC de los factores de riesgode los factores de riesgo del ambiente, y de control de vectores y zoonosis de competencia del sector salud / Total municipios  4, 5 y 6  * 100</t>
  </si>
  <si>
    <t>Numero de servicios y establecimientos farmacéuticos con  acciones de IVC en la produccion, expendio, comercializacion y distribucion de medicamentos / Total servicios y establecimientos farmacéuticos con visitas programados * 100</t>
  </si>
  <si>
    <t xml:space="preserve">Numero de UNM con verificacion de  los estándares de calidad, veracidad y oportunidad de la notificación  de  EISP al SIVIGILA/ Total UNM </t>
  </si>
  <si>
    <t>LABORATORIO DE SALUD PUBLICA</t>
  </si>
  <si>
    <t>Apoyar el 100% de las acciones de   vigilancia en salud pública, vigilancia y control sanitario y gestión de la calidad que demanden los servicios del laboratorio de Salud Publica</t>
  </si>
  <si>
    <t>Realizar los analisis a las muestras remitidas para  diagnostico y/o control de calidad; con el propósito de apoyar la vigilancia en salud pública, vigilancia y control sanitario y gestión de la calidad de los diagnosticos realizados por la red departamental de laboratorios.</t>
  </si>
  <si>
    <t>Registros de resultados  y análisis de laboratorio</t>
  </si>
  <si>
    <t>Actas, informes y evidencias fotográficas.</t>
  </si>
  <si>
    <t>No. de mesas de salud y subcomite de medidas de rehabilitación realizadas/Total de mesas de salud y subcomite de medidas de rehabilitación programadas*100</t>
  </si>
  <si>
    <t>No de capacitaciones, asesorías y asistencias técnicas realizadas/ No de asistencias técnicas programadas *100</t>
  </si>
  <si>
    <t>DT POBLACIONES VULNERABLES (Víctimas)</t>
  </si>
  <si>
    <t>DT POBLACIONES VULNERABLES (Discapacidad)</t>
  </si>
  <si>
    <t>No de asistencias técnicas realizadas/ No de asistencias técnicas programadas *100</t>
  </si>
  <si>
    <t>proceso solventado en el primer trimestre de la vigencia 2021</t>
  </si>
  <si>
    <t>presentacion de proyectod de inversion en salud propios del IDS</t>
  </si>
  <si>
    <t xml:space="preserve">se proyectaran para el segundo trimestre de la vigencia </t>
  </si>
  <si>
    <t xml:space="preserve">segundemanda </t>
  </si>
  <si>
    <t xml:space="preserve">Según demanda </t>
  </si>
  <si>
    <t xml:space="preserve">En el primer trimestre se realizo la priorizacion de las necesidades de insumos de interes en salud publica para el laboratorio de salud publica, vigilancia en salud publica.
Los estudios estan enfocados a la adquisicion  insumos  COVID-19.
</t>
  </si>
  <si>
    <t>Numero de municipios con asesoria y asistencia tecnica PAS 2021, relacionada con las actividades pertinentes para lograr el desarrollo de las estrategias definidas para los componentes de las diferentes Dimensiones del Plan Territorial de Salud 2020 - 2023 / Total de municipios programados * 100</t>
  </si>
  <si>
    <t>Según demanda</t>
  </si>
  <si>
    <t xml:space="preserve">
 De acuedo a la RES 1536 de 2015, 518, 3280 de 2018 baio lineamientos  y directricez del Ministerio de salud y proteccion Social ; el IDS  socializo ante los entes municipales toda la informacion del porceso de planeacio  integrtal de salud en  lo concerniente  a la  formulacion de los plan de accion en salud pàra la vigencia 2021.
</t>
  </si>
  <si>
    <t xml:space="preserve">N° de jornadas (mesas de trabajo, reuniones) realizadas con actores sectoriales / Total de jornadas (mesas de trabajo, reuniones) programadas * 100
</t>
  </si>
  <si>
    <t xml:space="preserve">acompañamiento  a la etapa de implementacion de los muniicpios priorizados para la estrategia SER
monitoreo a el PAS  de la dimension visa saludable y condiciones no transmisibles.
Asitencia tecnica para el desarrollo de capacidades a municipios para la promocion yboprevencion de la ENT Y SBVA.
 capacitación en el funcionamiento del  aplicativo WINSISVAN,
 implementación de la Estrategia IAMI Integral en los municipios de: Tibú, Chinácota, Sardinata, Toledo, La Playa, Abrego
Se realiza jornada de capacitacion y educacion sobre el proyecto de interrupcion de la Enfermedad de Chagas a docentes y directivos dela rea rural de los municipios priorizados (El Carmen, San Calixto, Hacari, Teorama, Convencion, El Carmen).
Se realiza socializacion y capacitacion al grupo funcional de la EGI, consejos muncipales en los municipios de San Calizto, Hacari, Teorama y convencion.
</t>
  </si>
  <si>
    <t xml:space="preserve">
N° de jornadas (mesas de trabajo, reuniones)  realizadas con actores intersectoriales / Total de jornadas (mesas de trabajo, reuniones)  programadas con actores intesectoriales * 100</t>
  </si>
  <si>
    <t>mesa sobre  el plan institucional del sistema de responsabilidad penal acusatorio 2020 y proyeccion vigencia 2020-2021.
mesa tecina de Espcializacion  por el ministerio de salud y proteccion social para el evento de cancer.
Mesa plan de trabajo contra la Desnutricion AGUDA NI 1 +2019-2022
Se realizo reunion con el equipo funcional de la EGIETV y Zoonosis del departamento, evaluando el comportamiento y las dificultades de la operatividad
Socialización del evento Lepra acciones realizadas por la Dimensión por parte de la Dra. Diana Torres apoyo del programa de Hansen, se dan a conocer las metas e indicadores y las actividades realizadas en base a los 3 pilares estratégicos según los lineamientos nacionales. Pilar 1. Gestión técnica y administrativa, lineamientos Lepra/Covid19.Pilar 2.Capacitación y asistencia técnica: Pilar 3. Empoderamiento, estigma y discriminación. Al final se establecen las fortalezas del programa y los desafíos para el año 2021.
Capacitación a profesionales del servicio social obligatorio enfocado en las Características Clínicas, Manifestaciones Inmunológicas, Tratamiento, reacciones y seguimiento de pacientes con Enfermedad de Hansen.
Participación en Conversatorio Nacional con la presentación de Tratamiento de enfermedad de Hansen.</t>
  </si>
  <si>
    <t>N° de personas de la ET que participan de la trasnferencia de conocimiento / Total de personas designadas por la  ET a participar de la actividad * 100</t>
  </si>
  <si>
    <t xml:space="preserve">
segumiento al desarrollo de gtrabajo  de los muniicpios priorixados para la estrategia ser.
 la socialización virtual del nuevo lineamiento para el manejo de la Desnutrición Aguda en menores de 5 años, Resolución 2350 del 17 de diciembre 2020, a los Profesionales de Servicio Social Obligarios,  la cual contó con la participación de 61 asistentes. Se da inicio a la misma con la presentación por parte de la   profesional de apoyo de nutrición del IDS Aura Carolina Bernal, quien realiza un saludo de bienvenida y procede a presentar pantalla iniciando con la exposición del tema “lineamiento para el manejo de la desnutrición aguda moderada y severa en niños y niñas de 0 a 59 meses”  
Se realizó capacitación al talento humano del departamento con la participación de los muncipios certificados, priorizados y otros que acataron la convocatoria, participando en tres jornadas</t>
  </si>
  <si>
    <t xml:space="preserve">
N° de personas de las IPS que participan de la trasnferencia de conocimiento /  Total de personas designadas por la  IPS a participar de la actividad * 100</t>
  </si>
  <si>
    <t>Monitoreo de indicadores de las enfermedades no transmisibles por la EAP.
Asistencias tecnicas en la ruta de Atencion integral maternomperinatal-RES 3280 DEL 2018
socialización virtual del nuevo lineamiento para el manejo de la Desnutrición Aguda en menores de 5 años, Resolución 2350 del 17 de diciembre 2020, invitación previa enviada desde la Dependencia de Nutrición del IDS</t>
  </si>
  <si>
    <t>según demnada</t>
  </si>
  <si>
    <t xml:space="preserve">
En cumplimiento a las competencias departamentales se realizan seguimiento al avance del cargue en la plataforma web sispro, se atendierons solicitudes y brindaron asistencias técnicas  a los municipios que participaron activamente en las convocatorias.
se dio a conocer el estado de avance de cada municipio  y la actividad en la cual los relaciona la plataforma; capacitacion sobre  el proceso de ingreso a la plataforma y que significaba cada uno de los módulos de trabajo que dispone la  plataforma para realizar el cargue de la información del PTS 2016-2019 contenido en los diferentes Procesos, Momentos, Pasos y Actividades de la metodología estrategia PASE a la equidad; con el fin de dar uso adecuado de la herramienta web.
se lleva acabo  asistencia tecnica sobre  las directrices para solicitud de la creación de usuarios del portal Web PDSP, y asesoria en el proceso de Inscripción de usuarios al portal web de gestión PDSP el cual constaba de los siguientes pasos:
1. Registro en mi seguridad social
2. Registro en SISPRO
3. Confirmar correo institucional
se realiza cargue, monitoreo y seguimiento al cumplimiento de la ruta logica estrategica  y el procesos de cargue del PTS 2020-2023 a la plataforma sispro.
Monitoreo  de los PAS 2020 en los municipios del departmento nORTED E SANTANDER ; Evaluacion  de los PAS de los municipios de departambeto Norte de Santander se encuentra sujetaos a nuevos linemaientos y plazos del cargue a los difernetes municipios del departamneto norte de santander</t>
  </si>
  <si>
    <t xml:space="preserve">PAS  desarrollo  formulado  de acuerdo a la normativa vigente </t>
  </si>
  <si>
    <t>plan de Intervenciones coletivas  bajo linemaientos y normativa vigente, segun res 518  con estragegias e indicadores definidos para vigencia 2020-2021 .</t>
  </si>
  <si>
    <t xml:space="preserve"> Se realiza inspeccion vigilancia y  Control    a  prestadores de  establecimientos farmaceuticos con untotal de  viistas 242 visitas programas 613 para el trimestre. Cucuta patios villa del rosarioo ocaña  y ,los patios</t>
  </si>
  <si>
    <t>según demanda</t>
  </si>
  <si>
    <t>Cumplimiento en la entrega del reporte semanal : 13 reportes
Silencio Epidemiologixo :0
Oportunidad en la notificación semanal: 520 archivos planos
Cumplimiento en el ajuste de casos: sospechoso 1095,probable 20235,laboratorio15551,clinica3803,nexo 69,descartado 37136,error digitacion 181.
Ajuste de casos: 78070 casos notificados al SIVIGILA</t>
  </si>
  <si>
    <r>
      <rPr>
        <sz val="12"/>
        <rFont val="Arial"/>
        <family val="2"/>
      </rPr>
      <t xml:space="preserve">Numero muestras analizadas para vigilancia en salud pública  / Total de muestras recibidas para vigilancia en salud pública * 100
</t>
    </r>
    <r>
      <rPr>
        <sz val="14"/>
        <rFont val="Arial"/>
        <family val="2"/>
      </rPr>
      <t xml:space="preserve">
</t>
    </r>
  </si>
  <si>
    <t>Para vigilancia de dengue. Paralisis flacida aguda,sarampion Rubeola,sindromes de rubeola congenito, dicteria, tosferina,civid-19</t>
  </si>
  <si>
    <t>Numero muestras analizadas para vigilancia y control sanitario  / Total de muestras recibidas para, vigilancia y control sanitario * 100</t>
  </si>
  <si>
    <t>Se garantizo el analisis de muestras de aguas y alimentos  en el marco de la vigilancia  y control sanitario que se realiza desde salud ambiental en los 39 municipios y la secretaria de salud del municipio de Cúcuta en su jurisdiccion.</t>
  </si>
  <si>
    <t>Numero muestras analizadas para  gestión de la calidad  / Total de muestras recibidas para  gestión de la calidad de los diagnosticos realizados por la red departamental de laboratorios * 100</t>
  </si>
  <si>
    <t>control de calidad de HIV, HBs Ag, Core Total, HVC, Chagas, Sífilis, HTLV de las muestras remitidas por los bancos de sangre; serologias, dengue, hepatitis A, hepatits B, hepatitis C, leptospirosis, aislamientos bacterianos  frotis de flujo vaginal, laminas leishmaniasis, laminas baciloscopia (hansen - tuberculosis), laminas de gota gruesa para malaria, remitidos por los laboratorios clínicos de la red</t>
  </si>
  <si>
    <t>CENTRO REGULADOR DE URGENCIAS Y EMERGENCIAS</t>
  </si>
  <si>
    <t>ESTA ACTIVIDAD ESTA SE EJECUTARA EN EL MES DE MAYO DE 2021</t>
  </si>
  <si>
    <t>SE RELIZA ESTA ACTIVIDAD A TRAVES DE LA PLATAFORMA SIGEVIH</t>
  </si>
  <si>
    <t>ESTA ACTIVIDAD SE REALIZARA EN EL MES DE JUNIO DE 2021</t>
  </si>
  <si>
    <t>ACTAS DE REUNION VIRTUAL A CARGO DE SANIDAD PORTUARIA DEL IDS</t>
  </si>
  <si>
    <t>ASISTENCIA A REUNIONES SEMANALES DE LA SALA DE ANALISIS DE RIESGOS A CARGO DE VIGILANCIA EPIDEMIOLOGICA DEL IDS</t>
  </si>
  <si>
    <t>EN MEL 1 TRIMESTRE SE GESTIONO LA REFERENCIA DE 5100 PACIENTES PROVENIENTES DE LOS 40 MUNICIPIOS DEL DEPARTAMENTO</t>
  </si>
  <si>
    <t>Numero de municipios asistidos / total de municipios</t>
  </si>
  <si>
    <t xml:space="preserve">NO REPORTAN ACTOS ADMINISTRATIVOS LOS MUNICIPIOS CUCUTA, PUERTO SANTANDER. </t>
  </si>
  <si>
    <t>EN EL MES DE ENERO LA LMA NO REPORTA</t>
  </si>
  <si>
    <t>SEGÚN DEMANDA</t>
  </si>
  <si>
    <t>AL FINALIZAR EL TRIMESTRE LA SUPERINTENDENCIA DE SALUD NO HA REALIZADO LA CAPACITACION DE GAUDI</t>
  </si>
  <si>
    <t>Según categorizacion nacional</t>
  </si>
  <si>
    <t>Recepciòn , revision de documentación y expedición de licencias de  Seguridad  y Salud en el trabajo.</t>
  </si>
  <si>
    <t>(Número de licencias expedidas de Seguridad y Salud en el trabajo/ total  programadas )*100</t>
  </si>
  <si>
    <t>Se programó a partir del segundo Trimestre de 2021.</t>
  </si>
  <si>
    <t>(Número de prestadores de servicios de salud capacitados y /o Asistencia tecnica / total de prestadores de salud  programados)*100</t>
  </si>
  <si>
    <t>Número de  IPS  de atencion a poblacion migrante  Asesoradas  en Resolucion 3100 de 2019 /  Total de IPS programadas.</t>
  </si>
  <si>
    <t xml:space="preserve">se encuentra en eleboracion </t>
  </si>
  <si>
    <t xml:space="preserve">se encuentra en elaboracion para su presentacion el tercer trimestre de la vigencia </t>
  </si>
  <si>
    <t xml:space="preserve">no se han presentado auditorias </t>
  </si>
  <si>
    <t xml:space="preserve">entrega de documento de inventarios institucional </t>
  </si>
  <si>
    <t xml:space="preserve">actividad programada para el cuarto trimestre de la vigencia </t>
  </si>
  <si>
    <t xml:space="preserve">actividad programada para el segundo trimestre de la vigencia </t>
  </si>
  <si>
    <t>Dado que no se cuenta con recurso humano para realizar el apoyo al proceso, la meta se distribuye en los 4 trimestres del año. Para llegar al inventario general, se deben realizar 20 inventarios en igual número de centros de costos, varios de los cuales ya no existen. Se debe depurar los centros de costos</t>
  </si>
  <si>
    <t>Se gestionaron todas las solicitudes de comisiones o desplazamientos autorizadas por la Dirección excepto dos por riesgos en el desplazamiento</t>
  </si>
  <si>
    <t xml:space="preserve">Se cancelaron las facturas de servicios públicos recibidas. </t>
  </si>
  <si>
    <t>Documento publicado en la pagina web institucional el 31 de enero de 2020</t>
  </si>
  <si>
    <t>Conforme la disponibilidad presupuestal de recursos, el Grupo gestionó los procesos de contratación de bienes y servicios requeridos por la entidad. Algunas solicitudes no contaban con respaldo presupuestal y otras no fueron  autorizadas por la Dirección</t>
  </si>
  <si>
    <t>Todos los documentos obligatorios de los procesos de contratación, fueron revisados, insertados y publicados en el SECOP para cumplir los principios de publicidad, trasparencia y vigilancia ciudadana</t>
  </si>
  <si>
    <t xml:space="preserve">seguimiento a eses del departamento que prestan servicios de hospitalizacion </t>
  </si>
  <si>
    <t>Asesorar y verificar el cumplimento del estandar de infraestructura fisica de la Resolución 3100 de 2019</t>
  </si>
  <si>
    <t xml:space="preserve">se dio respuesta al control interno diciplinario de la gobernacion del departamento </t>
  </si>
  <si>
    <t xml:space="preserve">Mediante oficio N° 033 de Marzo 15 de 2021 se convoca a las dependencias  a  capacitación y socialización para dar inicio de las siguientes actividades :
- Actualización de inventario de equipos de cómputo de la entidad, que permitirá recolectar información requerida en el proceso de diagnóstico para transición  de IPV4 a IPV6.
- Socialización del Programa de Gestión Integral de Residuos de Aparatos Eléctricos y Electrónicos (RAEE).
Se presenta en la primera sesión del  Comité de Gestión y Desempeño Institucional, realizada el 19 de marzo de 2021, el cronograma del Programa RAEE 
</t>
  </si>
  <si>
    <t>El 18 de marzo de 2021  se realiza capacitación,  a las dependencias de la entidad, sobre las herramientas del software Google Suite. 
Se realizó seguimiento a los siguientes software:
* Aplicativo GIMMIDS: Historia Clínica Migrantes
* Plataforma SIA OBSERVA
* Software Adminstrativo y Contable TNS
* Plataforma SUIT
* Apoyo en  la creación, inicialización , administración y grabación de videoconferencias en Google Meet corporativo</t>
  </si>
  <si>
    <t>Para el I trimestre no se programado  elaboración de convenios de recursos a la oferta de servicios, teniendo encuenta que la distribucion de recursos se hara en el siguiente trimestre.</t>
  </si>
  <si>
    <t>Numero de respuesta a solicitudes de servicios de salud / número de solicitudes (sotfwarw DKD)</t>
  </si>
  <si>
    <t>se nego1  factura</t>
  </si>
  <si>
    <t>Medir  el Numero de facturas auditadasy Numero de facturas radicadas en la vigencia   x 100 en el softaware DKD(Migrantes)</t>
  </si>
  <si>
    <t>CONTROL INTERNO DE GESTION</t>
  </si>
  <si>
    <t>Se encuentra a la espera de los resultados de la evaluacion de desempeño FURAG (MECI) para convocar el primer comité de control interno</t>
  </si>
  <si>
    <t>SE REALIZA SEGÚN SOLICITUD DEL DESPACHO</t>
  </si>
  <si>
    <t xml:space="preserve">SE REALIZA SEGÚN DEMANDA </t>
  </si>
  <si>
    <t>NO SE PRESENTARON SOLICITUDES DE CONCEPTOS</t>
  </si>
  <si>
    <t>SE ALIMENTA LA BASE DE DATOS CONFORME A LOS PROCESOS QUE HAN SIDO NOTIFICADOS A LA INSTITUCION</t>
  </si>
  <si>
    <t>NUMERO DE ACCIONES DE TUTELAS NOTIFICADAS</t>
  </si>
  <si>
    <t>CONSOLIDADO.  SE ENCUENTRA INCOMPLETO LA OFICINA NO CUENTA CON PERSONAL SUFICIENTE PARA MANTENER ACTUALIDA LA BASE DE DATOS</t>
  </si>
  <si>
    <t xml:space="preserve">LA OFICINA JURIDICA NO HA COMTADO CON PERSONAL SUFICIENTE PARA QUE PUEDA DEFENDER LOS INTERESES DE LA ENTIDAD </t>
  </si>
  <si>
    <t xml:space="preserve">SE ANALIZARON 3 CASOS - SE REALIZAN CONFORME A LA CITACION DE AUDIENCIA </t>
  </si>
  <si>
    <t xml:space="preserve">SON LOS CASOS QUE SE LA ASIGNAN A LOS ABOGADOS PARA RESPECTIVA PONENCIA DENTRO DEL COMITÉ, </t>
  </si>
  <si>
    <t>1.1.2.  Sugerir al nivel directivo y coordinadores de áreas ajustar los procedimientos relacionados con las causas que generaron los procesos judiciales.</t>
  </si>
  <si>
    <t>NUMERO DE PROCESOS JUDICIALES VINCULADOS / NUMERO DE PROCESOS FALLADOS EN CONTRA X 100</t>
  </si>
  <si>
    <t>SE REQUIERE MANTENER CONTRATADOS LOS PROFESIONALES EN DERECHO CON EL FIN DE MANTENER LA DEFENSA JUDICIAL DE LA INSTITUCION - CERO PORCESOS FALLADOS EN CONTRA</t>
  </si>
  <si>
    <t>GESTION JURIDICA DE RECUPERACION DE CARTERA</t>
  </si>
  <si>
    <t>Gestión de Recuperacion de Cartera, gestionar el cobro persuasivo y coactivo de las obligaciones vigentes a favor de la Entidad dentro del termino y en las condiciones establecidas en el Manual de Cobro Persuasivo y Coactivo del IDS.</t>
  </si>
  <si>
    <t>POR EVENTO O POR PROCESO ASIGNADO.</t>
  </si>
  <si>
    <t>POR EVENTO</t>
  </si>
  <si>
    <t>Entrega y cargue oportuno en la plataforma del SIHO de Minprotección Social.</t>
  </si>
  <si>
    <t>Coordinar la entrega y validación de  la información hospitalaria en la aplicación del Decreto 2193 de 2004, a todas la Red Pública del Departamento</t>
  </si>
  <si>
    <t xml:space="preserve">* Entrega y cargue oportuno en la plataforma del SIHO de Minsalud del Cuarto Trimestre de 2020 en Febrero de 2021,  16 ESE validades oportunamente  del Dpto.                                                                                                                                                                                               *  Entrega y cargue oportuno en la plataforma del SIHO de Minsalud,  el Informe anual  2020 en el mes de Marzo de 2021, 16 ESE validadas oportunamente del departamento . </t>
  </si>
  <si>
    <t xml:space="preserve">  Las ESE categorizadas en riesgo medio o alto logren equilibrio presupuestal donde los ingresos recaudados alcancen a cubrir los gastos comprometidos.  De esta maneran no generar pasivos, con el fin de garantizar el acceso, oportunidad, continuidad y calidad en la prestación de los servicios de salud a la población usuaria y cumplir con el Seguimiento al monitoreo de la ESE viabilizada</t>
  </si>
  <si>
    <t xml:space="preserve">Coordinar la elaboración de los Programas de Saneamiento Fiscal y Financiero de las ESE categorizadas en riesgo medio o alto de acuerdo al aplicativo y metodología del MSE de los PSFF de las ESE, páguina web del Ministerio de Hacienda y Crédito Público  y Coordinar la información para el Monitoreo, Seguimiento y Evaluación de los Programas de Saneamiento Fiscal y Financiero de las ESE con Programa vaiabilizado  de acuerdo al aplicativo y metodología del MSE de los PSFF de las ESE, páguina web del Ministerio de Hacienda y Crédito Público.   </t>
  </si>
  <si>
    <t xml:space="preserve">Documento del PSFF presentado a Ministerio de Hacienda y  Revisión, validación del Informe Trimestral del  PSFF de la ESE con PSFF y elaborar Seguimiento Trimestral de las ESE con PSFF.              </t>
  </si>
  <si>
    <t xml:space="preserve"> * Consolidado del  Informe del Monitoreo, seguimiento y evaluación  al Programa de Saneamiento Fiscal y Financiero viabilizado por el Ministerio de Hacienda y Crédito Público de la ESE Hospital San Juan de  Dios de Pamplona correspondiente al Cuarto Trimestre de 2020 y cargado en la plataforma SIED del Ministerio de Hacienda y Crédito Público Radicado No.1-2021-025893 marzo 26 de 2021.                                               * PSFF de la ESE Centro de Rehabilitación de Cúcuta,  cargado en la Plataforma SIED del Ministerio de Hacienda y Crédito Público el  30 de diembre de 2020 Radicado No.1-2020-120388 para su revisión y viabilidad.  Mediante oficio Radicado 2-2021-08307 de febrero 22 de 2021, firmado por la Directora de la Dirección General de Apoyo fiscal del Ministerio de Hacienda y Crédito Público da concepto técnico de viabilidad al PSFF presentado de la ESE Centro de Rehabilitación.     -Se carga en la plataforma SIED del Ministerio de Hacienda y Crédito Público Radicado No.1-2021-025893 marzo 26 de 2021, el Acuerdo No.001 de marzo 25 de 2021 expedido por la Junta Directiva de la ESE Centro de Rehabilitación, con el cual adoptan el PSFF viabilizado por el Ministerio de Hacienda y Crédito Público.       </t>
  </si>
  <si>
    <t>Convocar y coordinar las fechas,  hora y lugar de instalación de las mesas de saneamiento  de acuerdo a la información  del  inciso   segundo  del  artículo  9 de  la Resolución 1545-10/06/2019 para que las entidades empleadoras  del departamento  a las  cuales se  hayan asignado  recursos del  Sistema  General  de  Participaciones   para aportes patronales  y las  entidades administradoras,   aclaren y concilien las deudas en el marco del procedimiento  previsto.- Dilegenciar  el registro de la  información requerida a través del aplicativo  de gestión de aportes patronales que dispone el Ministerio para las mesas de saneamiento y asistentes  a las mismas.-Dar garantías para la suscripción del  acta  de  conciliación   entre  las entidades administradoras   y  empleadoras   al finalizar   el   proceso,    y  realizar   el  seguimiento  permanente   al  desarrollo  del procedimiento.</t>
  </si>
  <si>
    <t xml:space="preserve">Actas de conciliación  que serán generadas directamente desde el  aplicativo de gestión de aportes patronales del MSPS , posteriormente cargadas en este y archivo de Actas de conciliación ya suscritas de éste proceso </t>
  </si>
  <si>
    <t xml:space="preserve">* Circulares Nos: 019. fecha. 22/01/2021. Informacion distribucion SGP X Empleadoara y Adminsitradora 2012-2016.   Circular. fecha. 19/03/2021-Invitacion conferencia con MSPS, Administradoras y ESE, informacion proceso SAP. 
- Actividades:  - Desarrollo y asistencia  con las Entidades Empleadoras: IMSALUD, 7/01/2021. -Secretaria de Salud municipio de Cùcuta. 16/02/2021, -  Reunion virtual, EL 24/03/2021,  con funcionarios de entidades Empleadoras, Administradoras, IDS Y MSPS.  - Asesoria permanente de forma virtual con las entidades que lo requieran. Envio de informaciòn a las entidades empkedoras a solciitud de las entidades Adminsitraodra y MSPS.  Actualizacion de informaciòn en el aplicativo delaplataforma PISIS, Para proceso SAP-2012-2016. 
  Oficios DNo.0188-16/03/2021 . solicitud de legalizacion de actas SAP, a las ESE: Hospital Isabel celis Yañez y ESE HEQC de Ocaña. </t>
  </si>
  <si>
    <r>
      <t xml:space="preserve">Documento de Distribución recursos SGP- Subsidio Oferta por ESE y por Municipio aprobados por Comité Directivo-  Indicadores Financieros concertado por ESE y Certificaciones trimestrales de seguimiento </t>
    </r>
    <r>
      <rPr>
        <sz val="12"/>
        <color indexed="63"/>
        <rFont val="Arial"/>
        <family val="2"/>
      </rPr>
      <t>.</t>
    </r>
  </si>
  <si>
    <t>Se efectuo la elaboración del Documento Distribución Recursos SGP - Subsidio a la Oferta vigencia 2021, el cual fue presentado el 19 de marzo de 2021, al Comité de Gestión y Desempeño Institucional del IDS,  fue aprobado y firmado por el Director del IDS.  Esta distribución se efectuo acorde a lo dispuesto en los Documentos de Distribución del Departamento Nacional de Planeación No.052 de diciembre 30 de 2020 (Última doceava 2020) y No.055 de febrero 12 de 2021 (once doceavas)</t>
  </si>
  <si>
    <t xml:space="preserve">Ejecucion de  Recursos del Rubro Fondo de Mitigación de Emergencias -FOME , transferidos mediente la Resolucion 2017 de noviembre 9 de 2020, a trece (13) ESE beneficiarias: de caracter municipal (5) y departamental (8) para un total de recursos para el Dpto Norte de Santander por valor de $11,787,505,000, recursos para ejecución  por parte de  las ESE  y respectivo seguimiento por parte del IDS en la vigencia 2021.                                                          
* Se envia comunicaciones  firmada por la Coordinadora de Recursos Financierosa las 13 ESE beneficiarias de los Recursos de la Resolución 2017 asi:  Circular informativa:   RF-.001, fecha. 12/01/2021,  remision de instructivo y formatos para informes.  RF-002, fecha.26/01/2021, remisión instrucciones para reintegro de recursos asignados por Resolucion de MSPS.  RF-004, fecha,29/01/2021-Solicitud de informe ejecucion recursos Res. 2017 de 2020, RF-006, fecha,09/02/2021, Invitacion reunión manejo recursos Res. 2017 de 2020. RF-008. fecha. 11/02/2021, Manejo de recursos Res. 2017. RF-009. fecha. 12/02/2021, Reporte mensual Res.2017 de 2020, RF-010, Fecha.17/02/2021, Reporte semanal  en SIHO RES. 2017 de 2020, RF-012, fecha. 19/02/2021, Cargue en PISIS informe Res: 753 y 2017 de 2020, RF-013,  frcha. 23/02/2021, reunion virtual video de asistencia tecnica  cargue informes paltaforma PISIS. RF-014, fecha.24/02/2021, Remisiòn a ESE de  formatos 2 y 3  de las RES: 753 y 2017 de2020, RF-015, fecha. 1/03/2021, Remisión Instructivos Res. 753 y 2017 de 2020, </t>
  </si>
  <si>
    <t xml:space="preserve">Asesoría, asistencia técnica y revisión:  elaboración del Presupuesto de Ingresos y Gastos de las ESE del departamento para la siguiente vigencia. - Modificaciones, adiciones al Presupuesto de Ingresos y Gastos, plan de cargos  de las ESE del Departamento de la presente vigencia.   - Cierre de Vigencia 2019 de las ESE del Departamento e incorporación de Cuentas por Cobrar recaudadas. </t>
  </si>
  <si>
    <t>(No. de Presupuestos aprobados por el CONFIS Departamental y Juntas Directivas con concepto técnico / Total de ESE Departamentales*100) ( No. Conceptos Técnicos expedidos de modificaciones Presupuestales presentadas por las ESE / solicitudes de revisión modificaciones Presupuestales de las ESE del Departamento *100) No. de cierres financieros de vigencia 2019 revisados /Total de ESE del Departamento *100)</t>
  </si>
  <si>
    <t xml:space="preserve">* Modificaciones presupuestales asesoradas y con  Conceptos Técnicos  de  modificaciones al  presupuesto ingresos y gastos a las ESE del Departamento, en el primer trimestre de 2021: incorporación Operaciones cierre vigencia 2020, traslados, incorporación cuentas por cobrar, modificación Plan de cargos,  para un  total de 16 conceptos técnicos emitidos para aprobación de las Juntas de las ESE                                                                                                                                                               </t>
  </si>
  <si>
    <t>(No. de capacitaciones programadas  / Total de capacitaciones realizadas a las  ESE Departamentales*100) - Catalogo de Clasificación Presupuestal definido</t>
  </si>
  <si>
    <t>En marzo 3 de 2021, se envia a los correos electronicos de las ESE registrados en el IDS, Circular informativa No.016 de marzo 2 de 2021, en la cual se informa de la expedición de la Resolución 401 de febrero 28 de 2021, expedida por  Ministerio de Hacienda y Crédito Público sobre la actualización de los anexos de la Resolución 3832 de 2019, mediante la cual se expide el Catálogo de Clasificación Presupuestal para Entidades Territoriales y sus Descentralizadas-CCPET.</t>
  </si>
  <si>
    <t xml:space="preserve">Presentar al MSPS la distribución de recursos a las ESE para los PSFF para su aprobación y las modificaciones cuando fueren del caso, igual su ejecución. </t>
  </si>
  <si>
    <t xml:space="preserve">Realizar propuesta de distribución de los recursos cupos asignados como apoyo a los PSFF a las ESE categorizadas en riesgo medio y alto y modificaciones a la propuesta.  - Asistencia Técnica, seguimiento, revisión, aprobación conceptos objeto de pago por parte de la FIDUCIA, envio informes y custodia archivos documentales relacionados con los conceptos de pago </t>
  </si>
  <si>
    <t>Documentos soportes presentados por la ESE a las cuales se le asignaron recursos de acuerdo a la descripción de la medida asignada.  Resolución IDS asignación cupo recursos. Archivos documentales concepto de pago.</t>
  </si>
  <si>
    <t>Valor asignado , tramitado y  avalado para pago de los recursos del Ministerio de Salud para cada  ESE con PSFF viabilizado por el Ministerio de Hacienda / Total recursos asignados a la ESE para ejecutarlos.</t>
  </si>
  <si>
    <t xml:space="preserve">Durante el primer trimestre de 2021, no se dio ejecución a los recursos asignados como apoyo a los PSFF  viabilizados por el MHCP, Resoluciones  3370 de 2019 y 4885 de 2018.                                                                                                                        </t>
  </si>
  <si>
    <t>Territoriales de Salud y modificada por la Resolución 4834 de 2015</t>
  </si>
  <si>
    <t xml:space="preserve">Se emitio la circular interna 009 del 12 de 2021, solicitando la información a  dependencias del IDS y Consolidado de la informacion Formato 56_000007412-20201231  de la Cuenta Anual SGP con corte a 31 de diembre de 2020 INFORME SIRECI, documentación remitida mediante Oficio D- No.0115  del 24 de febrero   de 2021, a la Secretaria de Hacienda de la Gobernación del Departamento N. de S. </t>
  </si>
  <si>
    <t>Cumplir con la información financciera que requieran las áreas involucradas en el Plan de Desarrollo</t>
  </si>
  <si>
    <t>Colaborar en la ejecución del Plan de Desarrollo del Departamento en lo correspondiente a recursos financieros del sector salud</t>
  </si>
  <si>
    <t>Plan de Desarrollo del Departamento elaborado 2016-2019</t>
  </si>
  <si>
    <t>Se envio el 29 de enero de 2021  la ejecución con corte al 31 de diciembre de 2020, a la oficina de Planeación del IDS, para el respectivo seguimiento.</t>
  </si>
  <si>
    <t xml:space="preserve">Número de municipios evaluados - total municipios certificados </t>
  </si>
  <si>
    <t>No se ejecuto en este trimestre.</t>
  </si>
  <si>
    <t>Resolución (s) de distribución de recursos de confinanciación por municipios y cuadro de distribución por fuentes del régimen subsidiado- Acto Administrativo de ajustes de recursos con y sin situación de fondos de acuerdo a la LMA mensua</t>
  </si>
  <si>
    <r>
      <rPr>
        <b/>
        <sz val="11"/>
        <color indexed="8"/>
        <rFont val="Calibri"/>
        <family val="2"/>
      </rPr>
      <t>EJECUTADO:</t>
    </r>
    <r>
      <rPr>
        <sz val="11"/>
        <color theme="1"/>
        <rFont val="Calibri"/>
        <family val="2"/>
        <scheme val="minor"/>
      </rPr>
      <t xml:space="preserve"> Se ejecutó en el primer trimestre </t>
    </r>
    <r>
      <rPr>
        <b/>
        <sz val="11"/>
        <color indexed="8"/>
        <rFont val="Calibri"/>
        <family val="2"/>
      </rPr>
      <t>$3.153.971.944.49 PROGRAMADO</t>
    </r>
    <r>
      <rPr>
        <sz val="11"/>
        <color theme="1"/>
        <rFont val="Calibri"/>
        <family val="2"/>
        <scheme val="minor"/>
      </rPr>
      <t xml:space="preserve">: En el mes de diciembre de 2019 se adopta el presupuesto para vigencia fiscal de 2020. con el Acuerdo N°014 del 29 de diciembre de 2020. presupuesto inicial para Subcuenta de Regimen Subsidiado  de $22.997.616.606 y la adicion por Resolución No.0588 del 23 de febrero de 2021 de $6.132.629.725, la adicion por Acuerdo No001 del 24 de marzo de 2021 de $1.2386.965.671.16 y el acuerdo n°002 del 24 de marzo de 2021 $31.225.934  para un total de Presupuesto Definitivo de </t>
    </r>
    <r>
      <rPr>
        <b/>
        <sz val="11"/>
        <color indexed="8"/>
        <rFont val="Calibri"/>
        <family val="2"/>
      </rPr>
      <t>$29.762.488.019.16</t>
    </r>
  </si>
  <si>
    <t>Operaciones de cierre plasmadas en Acto Administrativo de incorporación de saldos, recursos sin aforar, reservas presupuestales</t>
  </si>
  <si>
    <t>Efectuar reuniones para realizar el cierre vigencia 2020, de la Sede del Instituto Departamental de Salud con la conciliación entre las Oficinas de Presupuesto , contabilidad y Tesoreria y producir los Actos Administrativos.</t>
  </si>
  <si>
    <t>Resolución  No005 del 04 de Enero de 2021 Constitución de La Reserva por valor de $ 1.041.117.693.69</t>
  </si>
  <si>
    <t>Desarrollo de actividades financieras: Ejecución del Presupuesto vigencia 2021</t>
  </si>
  <si>
    <t>Ejecución presupuestal de Ingresos y Gastos</t>
  </si>
  <si>
    <t xml:space="preserve"> 11 Ejecuciones presupuestales de Ingresos y Gastos </t>
  </si>
  <si>
    <t>Ejecución presupuestal de Ingresos y Gastos de los meses de Octubre, Noviembre  y Diciembre 2020, consolidada y entregada el 30 de enero de 2021 a Sistemas para publicación Gobierno en Línea</t>
  </si>
  <si>
    <t>Informe contable del cuarto trimestre de 2020, cargado en el chip de la Contaduría General de la Nación el 23 de Febrero de 2021.</t>
  </si>
  <si>
    <t>Registro Presupuestal de la vigenia 2021  con sus ejecución de disponibildiades, registros y definitivas presupuestales. Recaudos de Tesoreria, pago de compromisos: Coniliaciones, boletines de caja, elaboración y presentación de informes</t>
  </si>
  <si>
    <t>Se realizó el registro de todas las operaciones financieras Presupuesto, contabilidad y tesorería) en el sistema Integrado Financiero TNS tan pronto son reconocidas y pagadas. Ejecución de 795 disponibilidades presupuestales, 1098 registros presupuestales y 667 definitivas</t>
  </si>
  <si>
    <t>Cuentas de cobro con el cumplmiento de los requisitos registradas y pagadas</t>
  </si>
  <si>
    <t>577 Ordenes de pago elaboradas, radicadas, tramitadas y pagadas del enero a marzo de 2021 .
Elaborada y Radicadas : 577
Pagadas : 560 de vigencia 2021
pagadas CXP de vigencias 2020: 732</t>
  </si>
  <si>
    <t>MODIFICACIONES PRESUPUESTALES SEGUN: Ac. 001 con Dec. 0582 del 19 de marzo de 2021 -  Ac. 002 con Dec. 03583 del 19 de marzo de 2021.</t>
  </si>
  <si>
    <t>PAGADURIA:    -Retencion en la Fuente presentadas (8 enero 2021) mes diciembre 2020,  (4 marzo 2021) mes febrero 2021 destino DIAN.                                                                                                                                - Declaracion Bimestral Noviembre -Diciembre 2020  (8 de Enero 2021); Enero-Febrero (4 marzo 2021)   Retencion  por ICA Destino Alcaldia .                                                                                                          PRESUPUESTO: 
-Rendición anual Contraloría Departamental   (Entregado 18 de Febrero de 2021).
-Rendición Anual SIRECI - Enviado a financiera el 8 de febrero de 2021
- FUT anual 2020 a  consolidar en la secretaria de hacienda departamental.  (Entregado el 28 de enero de 2021).
- FUT COVID MENSUAL :
            * DICIEMBRE  2020 Rendido (26-ene-21)
            * ENERO 2021 Rendido (26-feb-21)
            *  FEBRERO 2021  Rendido (05-mar-21)                           
- Informe Covid a Control Interno para a la Superintendencia de Salud :
             *Diciembre de 2020 entregado 24-feb-21
             * Enero 2021  entregado 1 mar-21
             * Febrero 2021  entregado Marzo 5 de 2021
-CGR - Categoria Presupuestal   IV - presentado 29 de enero de 2021.</t>
  </si>
  <si>
    <t>POBLACIONES VULNERABLES (NNA)</t>
  </si>
  <si>
    <t xml:space="preserve">
Realizar seguimiento  al 100% de  las  IPS  en la implementación  de la RPMS, para la prevención la EDA </t>
  </si>
  <si>
    <t>No de seguimientos realizadas/ No de asistencias técnicas programadas *100</t>
  </si>
  <si>
    <t xml:space="preserve">Mediante apoyo del equipo USAID se realiza asistencia tecnica frente a GPC a la red publica de Cúcuta y Villa del Rosario, las instituciones priorizadas para la aplicación del instrumento de adherencia a las guías de práctica clínica IRA/ COVID 19 presentaron planes de mejora en donde se reconoció la importancia de capacitar al personal médico y reforzar el adecuado diligenciamiento de las historias clínicas; así como verificar la realización y actualización del curso de AIEPI y poder sistematizarla para garantizar la adherencia a la estrategia en la atención del paciente pediátrico. 
</t>
  </si>
  <si>
    <t>Lograr alianzas trans sectoriales con 3 actores estrategicos en el componente comunitario de la estrategia de AIEPI Las practicas claves relacionadas con EDA.</t>
  </si>
  <si>
    <t>Concertar un (1) plan de accion  con ICBF y DPS  para el desarrollo de ciclos educativos  de acuerdo a la guia operativa comunitaria del programa de prevencion,manejo y controlde IRA-EDA dirigida a padres y cuidadores.</t>
  </si>
  <si>
    <t>No de planes de accion eejcutados/ No de planes de accion programados *100</t>
  </si>
  <si>
    <t>Realizar seguimiento  al 100% de  las  IPS  en la implementación  de las Salas ERA, para la  prevencion de la IRA</t>
  </si>
  <si>
    <t xml:space="preserve">Realizar 4 seguimientos  al  reporte de  los  indicadores y análisis del comportamiento epidemiológico del evento (picos respiratorios) en las IPS de la red publica y privada  que cuentan con la estrategias de Sala ERA. </t>
  </si>
  <si>
    <t>Solicitud a los municpios que reportan funcionamiento de las salas ERA: CUCUTA, ABREGO, CHINACOTA, CONVENCION, DURANIA, EL TARRA, LOS PATIOS, OCAÑA, PUERTO SANTANDER,SALAZAR, SARDINATA, TEORAMA, TIBU, TOLEDO, VILLA DEL ROSARIO de los indicadores de salas Era de los 3 trimestres reportando a la fecha 9 de abril los siguientes municipios: Abrego, Chinacota, Los patios: IPS la samaritana y Hospital de los patios, Puerto santander, Salazar,Sardinata, Tibu, Toledo</t>
  </si>
  <si>
    <t>Lograr alianzas trans sectoriales con 3 actores estrategicos en el componente comunitario de la estrategia de AIEPI Las practicas claves relacionadas con IRA</t>
  </si>
  <si>
    <t>Realizar 2 socializaciones de la estrategia AIEPI componente comunitario a traves de escuelas de padres  en municipios pirorizados con Secretaria de educacion departamental</t>
  </si>
  <si>
    <t>No de socializaciones realizadas/ No de socializaciones programadas *100</t>
  </si>
  <si>
    <t>El 1 de abril del 20201  Mediante articulacion con la secretaria de educaion del departamento,  se realiza Socializacion a docentes del departamento en los eventos de salud publica en niños niñas y adolescentes</t>
  </si>
  <si>
    <t>Seguimiento a 10 municipios priorizados en la gestión de la  estrategia,  Unidades de Atención Integral Comunitarias UAIC en las zonas rurales y rurales dispersas -para la prevencion de la IRA y EDA</t>
  </si>
  <si>
    <t>Realizar 2 monitoreos a las Unidades de Atencion Integral Comunitaria(UAIC), en puerto Santander,Campo Dos, San Calixto, Hacari y Palmarito zona rural de cucuta,El Zuli,Pamplona y Tienditas Villa del Rosario.</t>
  </si>
  <si>
    <t>N0 de monitoreos realizados/ No de monitoreos programados</t>
  </si>
  <si>
    <t>POBLACIONES VULNERABLES (ETNIAS)</t>
  </si>
  <si>
    <t xml:space="preserve">Realizar seguimiento  al 100% de municipios con presencia de poblacion Etnica  y otros como las comunidades Room, Ingas, Afro, y kitcha entre otros,  en  seguridad alimentaria y nutricional, control de enfermedades transmisibles y educacion en salud con enfoque en la estretegia AIEPI. </t>
  </si>
  <si>
    <t>Convocar a 4 mesas tecnicas de Salud con la Poblacion Indigena UWA y BARI para el dessarrollo de acciones del Sistema de Salud de Poblaciones Indigenas de Norte de Santander.</t>
  </si>
  <si>
    <t>No. de mesas de salud/Total de mesas de salud y subcomite de medidas de rehabilitación programadas*100</t>
  </si>
  <si>
    <t>Mediante circular 091 del 8 de marzo del 2021 se realiza convocatoria para la conformación de la
mesa de salud del Pueblo Bari 2021 haciéndose extensiva la invitación a alcaldes, coordinadores de
salud pública, gerentes de ESES de los municipios de Teorama, Convención, El tarra Tibú y El
Carmen.</t>
  </si>
  <si>
    <t>30 Municipios asesorados y asistidos técnicamente  en el procesos de enfoque diferencial para la  formulación y desarrollo de objetivos, estrategias y acciones acordes en el marco de la garantía de derechos de la  población víctima del conflicto armado, con enfásis en municipios PEDET.</t>
  </si>
  <si>
    <t>Liderar 4 subcomité de medidas de rehabilitación,   orientado a generar un espacio de articulacion y seguimiento para la identificacion de las diferentes barreras en salud.</t>
  </si>
  <si>
    <t xml:space="preserve">Brindar una (1) Asistencia Tecnica a 4 Municipios (Cúcuta, Los Patios, Villa del Rosario,  Ocaña)  en  la implementacion del programa  PAPSIVI </t>
  </si>
  <si>
    <t>20 Municipios con implementación del protocolo de Atencion  Integral en Salud con enfoque Psicosocial  en Victimas del Conflicto Armado</t>
  </si>
  <si>
    <t>Realizar 2 Seguimientos a la  implementacion del protocolo de atencion a victimas mediante acto administrativo, en los 40 municipios del departamento, las EAPB  y en las ESES  presentes en el territorio.</t>
  </si>
  <si>
    <t>DT POBLACIONES VULNERABLES (victimas)</t>
  </si>
  <si>
    <t xml:space="preserve">Realizar (1) Asistencia Tecnica para la Implementacion del VIVANTO,  en las ESES presentes en el territorio </t>
  </si>
  <si>
    <t>32 Municipios asesorados y asistidos técnicamente  en el procesos de enfoque diferencial para la  formulación y desarrollo de objetivos, estrategias y acciones acordes en el marco de la garantía de derechos de las Personas con Discapacidad.</t>
  </si>
  <si>
    <t xml:space="preserve">Brindar 1 asesorias y asistencia tecnica a los Cuarenta (40) municipios en el registro de localizacion y caracterizacion de personas con discapacidad y certificacion de discapacidad en el marco de la Resolucion 113 de 2020. </t>
  </si>
  <si>
    <t>Realizar una (1) asistencia tecnica a las EAPB del Departamento en el seguimiento a las acciones a la poblacion con discapacidad en el marco de la pandemia Covid 19 con su red prestadora.</t>
  </si>
  <si>
    <t xml:space="preserve">En el  Segundo  trimestre se realizo la priorizacion  y gestión de las necesidades de insumos de interes en salud publica para el laboratorio de salud publica y programas de vigilancia en salud publica.
Los estudios estan enfocados a la adquisicion  insumos  necesarios para elm desarrollo y atención de los programas.
</t>
  </si>
  <si>
    <t xml:space="preserve">Desde salud pública en coordinación con la oficina de Planeación del IDS  se ha venido socializando  ante los entes municipales toda la informacion del porceso de planeación  integrtal de salud en  lo concerniente  a la  formulacion y desarrollo de los planes  de accion en salud pàra la vigencia 2021.
</t>
  </si>
  <si>
    <t>Se realizón asistencia técnica al talento humano del programa ETV, evaluación del comportamiento, como insumo para la formulación de planes de trabajo
eunión virtual convocada por el Ministerio de Salud y Prtoección Social, a fin de brindar orientaciones adicionales para presentar el informe 2020, la solicitud 2022, el inventario actualizado y el plan de trabajo.
Se realiza participacion en la mesa de entornos COTSA, donde se establece el plan de accion a trabajar en la vigencia y cada actor interviene para la construccion del mismo,
 se realizo  la primera mesa del consejo departamental asesor de cancer infantil (CODACAI)con los diferentes actors EAPB, IPS Atencion a pacientes con cancer, Atencion en Salud, Vigilancia y Control, DVSCNT IDS, ICBF.
Se realizan  02 videoconferencias por plataforma Microsoft Team donde se hace acompañamiento a los municipios priorizados (cucuta, el zulia, pamplona, gramalote y lourdes).en la estrategia CERS para la etapa de implementacion en la elaboracion del plan de accion.
Apoyo por parte de la DVSCNT en la construccion y elaboracion para el  instrumento  institucional la lista de chequeo en la implementacion de la RIAS de promocion y mantenimiento a los diferentes actores IPS, EAPB, Municipios.
Se realiza  02 seguimiento mediante videoconferencias por plataforma Microsot Team, al proceso de desarrollo del plan de trabajo de la estrategia CERS a los municipios priorizados  (cucuta, el zulia, pamplona, gramalote y lourdes)
Se realiza invitacion por medio de circular No 250 del 2 de junio para los 35 municipios faltantes a implementar la estrategia CERS, mediante videoconferencia por plataforma Microsoft Team liderada por la Doctora Liana Baquero referentes del MSPS se socializa la estratgia CERS a los coordinadores de salud publica.
En el marco del convenio IDS-UDES se realizan los 03 seguimientos a la elaboracion y construccion del documento de caracterizacion social y ambiental, mediante reuniones por plataforma GOOGLE MEET con los estudiantes y docentes del programa de fisioterapia de la UDES</t>
  </si>
  <si>
    <t xml:space="preserve">Se realizaron 5 jornadas de sensibilización con madres comunitarias,  FAMI y tradicionales en el municipio de Ocaña
Se realiazó educaciön sobre la enfermedadd de Chags y la estrategia nacional de interrupción de la enfermedad  en el municipio de San Calixto en el municpio del Carmen .Fortalecimientos de capacidades a docentes de secundaria de las Instituciones Educativas Públicas en los temas de Derechos sexuales y Reproductivos, prevención de Infecciones de transmisión Sexual, proyecto de vida, prevención de embarazos en adolescentes y prevención de violencias basadas en género.  </t>
  </si>
  <si>
    <t xml:space="preserve">Se han realizado charlas a  17,498 habitantes  como medida de Promoción y Prevención por casos de  Dengue en el entorno hogar
Se brindo capatiación el 27 de abril de 2021  a los profesionales que dan inicio al servicio social obligatorio de las IPS del Departamento y participaron: Médicos 16, enfermeras 7, bacteriólogos 10, microbiologos 4 y odontólogos 8.
sistencia tecnica a 16 municipios con transmisión activa de Leishmaniasis en manejo clínico, tratamiento, diagnóstico y supervisión de entrega oportuna de medicamentos de Leishmaniasis 
profesionales de las coordinaciones de salud publica municipal,  profesionales a cargo de la estratetegia CERS de los municipios priorizados, profesionales de las EAPB, IPS atencion a pacientes con cancer, docentes UDES, estudiantes UDES de Fisioterapia.Asistencia técnica a 32  municipios,  en la ruta de atención en salud para la prevención de embarazos en adolescentes.
jornada de desarrollo de capacidades del talento humano (coordinadores de salud pública) de los 39 municipios en atención de salud sexual para los adolescentes
Capacitación a profesionales del servicio social obligatorio enfocado en las Características Clínicas, Manifestaciones Inmunológicas, Tratamiento, reacciones y seguimiento de pacientes con Enfermedad de Hansen.
</t>
  </si>
  <si>
    <t xml:space="preserve">Se realizo reunion de capacitacion para el abordaje del Dengue en el entorno institucional en las Ips de los muncipios en dos jornadas virtuales y participaron Médicos, Bacteriologos, Enfermeros, Aux. de Enfermería, Coordinadores de Salud Pública y VSP de los muicipios:  Cachira, La Esperanza, Cucuta, V.Rosario, El Zulia, Los Patios, Pto. Santander, Tibú, El Tarra, Abrego, Bochalema, Chinacota, Durania, Hacari, Pamplonita, Ragonvalia, Toledo, San Cayetano. Mayo 5/2021 ( 46 participantes) y Junio 24/2021 (55 participantesSe realiza fortalecimiento a los profesionales del SSO en la tematica referente a los lienamientos de la DVSCNT mediante videoconferencia por plataforma GOOGLE MEET.Desarrollo de capacidades a IPS en el cumplimiento del protocolo de manejo a la atención integral y humanizada frente a la Sífilis Congénita y VIH/Sida.
Se realiza gestion  mediante circular 254 del 3 de junio para asistencia tecnica a ESES, IPS en lo referente a la implementacion de las RIAS. Se fortalecen capacidades en el marco de la valoración integral en salud por curso de vida mediante plataforma Microsoft Team
 se realiza socialización del lineamiento de la desnutrición Aguda en niños y niñas de 0 a 59 años de edad
</t>
  </si>
  <si>
    <t>En cumplimiento a las competencias departamentales se realizan seguimiento al avance del cargue en la plataforma web sispro, se atendierons solicitudes y brindaron asistencias técnicas  a los municipios ; miediante los canales de comunicacion digital ( correo electronico; whatsAPP).
se dio a conocer el estado de avance de cada municipio  y la actividad en la cual los relaciona la plataforma; capacitacion sobre  el proceso de ingreso a la plataforma y que significaba cada uno de los módulos de trabajo que dispone la  plataforma para realizar el cargue de la información del PTS 2016-2019 contenido en los diferentes Procesos, Momentos, Pasos y Actividades de la metodología estrategia PASE a la equidad; con el fin de dar uso adecuado de la herramienta web.
se lleva acabo  asistencia tecnica sobre  las directrices para solicitud de la creación de usuarios del portal Web PDSP, y asesoria en el proceso de Inscripción de usuarios al portal web de gestión PDSP el cual constaba de los siguientes pasos:
1. Registro en mi seguridad social
2. Registro en SISPRO
3. Confirmar correo institucional
se realiza cargue, monitoreo y seguimiento al cumplimiento de la ruta logica estrategica  y el procesos de cargue del PTS 2020-2023 a la plataforma sispro.
Monitoreo  de los PAS 2020 en los municipios del departmento nORTED E SANTANDER ; Evaluacion  de los PAS de los municipios de departambeto Norte de Santander se encuentra sujetaos a nuevos linemaientos y plazos del cargue a los difernetes municipios del departamneto norte de santander</t>
  </si>
  <si>
    <t>PAS  desarrollo  formulado  de acuerdo a la normativa vigente  en el primer periodo</t>
  </si>
  <si>
    <t>En el Segundo trimestre del 2021 se realiza visita sanitaria  a 583 viviendas de municipios priorizados para brindar Informacion en salud  a  habitantes  en aspectos como  sensibilización en medidas de autocuidado y control que  permitan el empoderamiento en la identificación de  factores de riesgo de la  Malaria en el entorno hogar de la siguiente manera: Municipio de Tibú = 1029 habitantes receptores de educación sanitaria.</t>
  </si>
  <si>
    <t xml:space="preserve"> Se realiza inspeccion vigilancia y  Control    a  prestadores de  establecimientos farmaceuticos  en los muniicipios de Cucuta, Toledo , Labateca, Cucutilla,Arboledas, Salazar, Ocaña, Abrego, Tibu,San cayetano</t>
  </si>
  <si>
    <t>Cumplimiento en la entrega del reporte semanal : 13 reportes
Silencio Epidemiologixo :0
Oportunidad en la notificación semanal: 520 archivos planos
Cumplimiento en el ajuste de casos: sospechoso 2099,probable 51215 ,laboratorio 25744,clinica7786 ,nexo 149 ,descartado 78270 ,error digitacion 387.
Ajuste de casos: 102520 casos notificados al SIVIGILA</t>
  </si>
  <si>
    <t>Para vigilancia de dengue. Paralisis flacida aguda,sarampion Rubeola,sindromes de rubeola congenito, dicteria, tosferina,covid-19, chagas.</t>
  </si>
  <si>
    <t>517</t>
  </si>
  <si>
    <t>958</t>
  </si>
  <si>
    <t xml:space="preserve">actividad se realizo el primer trimestre de la vigencia </t>
  </si>
  <si>
    <t xml:space="preserve">se actualizo el listado maestro de documentos </t>
  </si>
  <si>
    <t xml:space="preserve">se realizara en el tercer trimestre de la vigencia </t>
  </si>
  <si>
    <t xml:space="preserve">se realizaron 30 actas </t>
  </si>
  <si>
    <t xml:space="preserve">se realizaron 12 actas </t>
  </si>
  <si>
    <t xml:space="preserve">actividad a realizar en el tercer trimestre de la vigencia </t>
  </si>
  <si>
    <t xml:space="preserve">actividad realizada en el primer trimestre de la vigencia </t>
  </si>
  <si>
    <t xml:space="preserve">actividad a realizar el tecer trimeste de la presente vigencia </t>
  </si>
  <si>
    <t xml:space="preserve">actividad realizada el primer trimeste de la vigencia </t>
  </si>
  <si>
    <t>El plan anual de Auditorias se encuentra en etapa de formulacion y pendiente de aprobacion por parte del comité</t>
  </si>
  <si>
    <t>4</t>
  </si>
  <si>
    <t>El plan anual de Auditorias aprobado para la vigencia 2021 mediante comité de control interno el dia 17 de junio de 2021.</t>
  </si>
  <si>
    <t>El comité de control se reunio para aprobar el plan anual de auditorias vigencia 2021.</t>
  </si>
  <si>
    <t xml:space="preserve">
- Se elabora y diligencia el tablero de indicadores para seguimiento y control del PETI.
- La actualización del inventario de  computadores, impresoras  se encuentra en  el 80%. Esta actividad tiene como objetivo  para establecer si soportan, o no, el protocolo IPv6.
- Mediante Resolución No. 1868 de 2 de Junio de 2021, se hizo entrega  de 673 elementos que fueron catalogados como residuos de aparatos eléctricos y electrónicos (RAEE) , con destino al  distribuidor autorizado por el Ministerio de Medio Ambiente quien se encuentra articulado con la Gobernación de Departamento Norte de Santander 
</t>
  </si>
  <si>
    <t xml:space="preserve">Se realizó seguimiento a los siguientes software:
* Aplicativo GIMMIDS: Historia Clínica Migrantes
* Plataforma SIA OBSERVA
* Software Adminstrativo y Contable TNS
* Plataforma SUIT
* Apoyo en  la creación, inicialización , administración y grabación de videoconferencias en Google Meet corporativo.
En TNS, se encuentra en la fase de  implementación  la funcionalidad de la Oficina de Central de Cuentas que se agregó en el módulo de Presupuesto. Se establece que los ajustes se deben hacer con base en los requisitos captados para que los descuentos de IVA ya queden ajustados en el sistema. Así mismo se inició la captación de requisitos con la oficina de nómina para ajustar el módulo a los requerimientos institucionales y así realizar la migración al PORTAL TNS, de la misma manera como las demás oficinas están trabajando bajo el sistema web de TNS.
</t>
  </si>
  <si>
    <t xml:space="preserve">De conformidad con la Ley de 1712 de 2014, Ley de Transparencia, en el siguiente link de la página web, se presenta el registro de publicaciones  realizadas en el trimestre https://ids.gov.co/web/2021/TRANSPARENCIA/PUBLICACIONES_WEB_2021.pdf 
</t>
  </si>
  <si>
    <t>De conformidad con la Ley de 1712 de 2014, Ley de Transparencia, en el siguiente link de la página web, se presenta el registro de publicaciones  realizadas en el trimestre https://ids.gov.co/web/2021/TRANSPARENCIA/PUBLICACIONES_WEB_2021.pdf 
Con corte a 30 de Junio de 2021 
Actualmente se encuentran publicados y actualizados 11 conjuntos de datos abiertos, los cuales se pueden consultar en el link https://www.datos.gov.co/browse?q=idsnds&amp;sortBy=relevance
Y se difunden mediante publicación en la página web de la entidad www.ids.gov.co</t>
  </si>
  <si>
    <t>Se encuentra en proceso de aprobación el Acto Administrativo mediante el cual se actualizan las Políticas de Seguridad Informática del IDS</t>
  </si>
  <si>
    <t xml:space="preserve">La oficina de Financiera organizó una reunión donde se definieron los criterios de facturación electrónica, y donde quedó como compromiso, por parte de las oficinas donde se maneja facturación, así como de parte de la oficina de Sistemas de Información, realizar la consulta con la DIAN para definir y ajustar el proceso que debe llevar internamente la institución. Así mismo se hizo contacto con la empresa TNS para el caso de que sea necesaria la implementación de un módulo. Se hizo el acercamiento con las oficinas que dentro de sus actividades generan o reciben facturación, como es la oficina de Medicamentos, Prestación de Servicios, la oficina Financiera y Recursos Físicos, para definir el proceso de recepción de facturación electrónica y generación de facturación electrónica.  </t>
  </si>
  <si>
    <t xml:space="preserve">Con el apoyo de la Secretaría TIC del Departamento y de forma articulada con la Oficina de Vigilancia en Salud Pública, se desarrolló la plataforma web para el seguimiento de contactos de personas positivas de covid, con el fin de dar cumplimiento a la  Estrategia PRASS implementada en el Departamento. 
La Oficina de Sistemas de Información, en articulación con el equipo referente para el Plan de Vacunación Departamental contra el Covid 19, realizó la actualización y diseño de dos formularios en la plataforma web de Sala Situacional Virtual, la cual permite realizar la consolidación  de las llamadas recibidas en el call center donde se pueden reportar solicitudes de información y PQRS de vacunación.
</t>
  </si>
  <si>
    <t xml:space="preserve">Se está trabajando con el cooperante OIM y el equipo de PAI en el desarrollo de una tarjeta única virtual (TUV), para la vacunación regular con los migrantes. Las reuniones se están realizando los primeros jueves de cada mes, en las cuales se han definido unas capacitaciones para el manejo de la  TUV, se evaluó la disponibilidad de los servidores en las E.S.E.s, así como en el Instituto Departamental de Salud para determinar en qué servidor se puede almacenar este software. También se evalúo la infraestructura tecnológica en cuanto a conectividad de internet y soporte de servidores. Ya se está haciendo el desarrollo por parte de los ingenieros de OIM. El proyecto es seguir avanzando en este proceso para llevarlo a otros municipios.  La prueba piloto se está realizando con Cúcuta, Pamplona y Villa del Rosario.
Se sigue trabajando con la Sala Situacional virtual donde se lleva el control de registro de casos de Covid,  se maneja Call Center de Covid y Call Center de vacunación.
Se realizó la instalación del software para llevar el control de las pruebas de Covid  en el Laboratorio Departamental de Salud. Con los ingenieros de la Universidad de Pamplona se hizo la instalación remota y se capacitaron las personas que van a interactuar con ese software en el Laboratorio de Salud Pública.
El módulo de Central de Cuentas de TNS ya fue entregado. Ya está en producción en la oficina de Financiera. Se dio inicio al desarrollo y ajuste de todo el proceso de adaptación del módulo de nómina. Ya se hizo la captura de requisitos y la empresa TNS está realizando el desarrollo, quienes lo ajustarán al procedimiento del IDS. </t>
  </si>
  <si>
    <t xml:space="preserve">* Entrega y cargue oportuno en la plataforma del SIHO de Minsalud del primer Trimestre de 2021 en junio de 2021,  16 ESE validades oportunamente  del Dpto.                                                                                                                                                                                               </t>
  </si>
  <si>
    <t>El informe de Monitoreo, Seguimiento y Evaluación a las ESE San Juan de Dios de Pamplona y Ese Centro de Rehabilitación, no se ha cargado a la páguina SIED del Ministerio de Hacienda y Crédito Público por modificaciones efectuadas a los formatos que soportan la elaboración de los informes  de Monitoreo y Seguimiento, La fecha de cargue fue aplazada según comunicación recibida  correo electrónico  del Programa de Saneamiento Fiscal y Financiero del Ministerio de Hacienda y Crédito Público de Mayo de 2021.                                                                               -Se remite *Circular No.026 de mayo 11 de 2021 enviada a los Asesores del IDS responsbles de revisar el informe de Monitoreo presentado por la ESE y del seguimiento por parte del IDS sobre los ajustes a los Formatos de Monitoreo y Seguimiento.    *Circular No.027 de mayo 11 2021, a las ESE Centro de Rehabilitación Cúcuta y ESE Hospital San Juan de Dios de Pamplona informando de los ajustes a efectuar a los Formatos de Monitoreo por el Ministerio de Hacienda.                                                                                                         -Se recibe de la Gobernación del Dpto Rad-2021-840-012241-2 de junio 28 de 2021, comunicación del 25 de junio de 2021  enviada del Ministerio de Hacienda y Crédito Público donde informan de la habilitación de los Formatos de Monitoreo y demas herramientas para la presentac ión del Monitoreo Primer trimestre 2021  y fecha máxima de cargue en la páguina SIED de Minhacienda.   Se envia:  *Circular No.045 de 30 de junio de 2021, dirigida a las ESE de Pamplona y Centro de Rehabilitación informando sobre la habilitación de los Formatos de Monitoreo ajustados por el Ministerio de Hacienda y Crédito Público. y fecha máxima de cargue del Informe en la plataforma del IDS.</t>
  </si>
  <si>
    <t xml:space="preserve"> Circulares No: RF-028-21/05/2021. Informacion proyeato Resolcuio modificacion Res. 1545 de 2019 . RF-033-2/06/2021- Comucicacion de lasolcitud de PARISS EN LIQUIDACION. RF-038. 18/06/2021-Invitacion a mesas SAP con SANIATAS EPS. RF-039. 22/06/2021-Solicitud de respuesta a PARISS EN LIQUIDACION. RF-041. 23/06/2021-Envio Resolcuion 828, Que modifica a la Res. 1545 de 2019.  153 . Mesa virtual con PROTECCION S.A. 274, Solcitud avance proceso SAP vig. 2012-2016 a junio 30/2021. 275. aplicaciòn y uso de excedentes del proceso SA. VIG. 2012-2016. RF-044. 25/06/2021. Remision cronograma resoluciòn 828.
- Actividades:  -Mesas SAP Virtual asi: 29-04/2021 con PROTECCION S.A, MSPS, PORVENIR Y PROTECCION. 5/06/2021 CON PROTECCION Y ESE CONVOCADAS POR LA ADMORA. 5-6/05/2021, ESE Y COLPENSIONES. 22/06/2021 SANITAS  Y ESE CONVOCADAS EN RES. 038. 17/06/2021, PROTECCION, PORVENIR, MSP Y ESE NOROCCIDENTAL. 15/06/2021, COOMEVA, SANITAS, MSPS Y ESE NOROCCIDENTAL. 
Asesoria permanente de forma virtual con las entidades que lo requieran. Envio de informaciòn a las entidades empledoras a solicitud de las entidades Adminsitradora y MSPS.  Actualizacion de informaciòn en el aplicativo delaplataforma PISIS, Para proceso SAP-2012-2016. 
  Oficios No.RF-043, 29/04/20121 - Solicitud fecha para mesas SAP virtual con COLPENSIONES. RF050, 5/05/2021. ESE HJSD Pamplona, Incumpliento a mesa de trabajo con COLPENSIONES. D,337, 14/05/2021. Ministerio de Salud y Proteccion social, Solciitud ampliacion fecha para desarrollo mesas SAP, VIG.2012-2016,</t>
  </si>
  <si>
    <t xml:space="preserve">Se remite a la Oficina de Prestación de Servicios: *Oficio RFNo.026 de abril 9 de 2021, remisión Documento de distribución de Recursos del SGP-Subsidio a la Ofertra 2021 y cuadro Excel distribución recursos SGP-Subsidio a la Oferta 2021 por ESE y Municipios.      *Oficio No.053 de mayo 18 de 2021, remisión Metas Indicadores Financieros de Recudo Cartera y de Servicios de Salud, para elaboración de los respectivos Convenios con la ESE para la ejecución y seguimiento a los recursso asignados.                                                                                                                                                        *Se remite a las ESE: Suroriental de Chinácota, Centro de Gramalote, Norte de Tibú, Noroccidente de Abrego, Occidente de Cáchira, San Juan de Dios de Pamplona y Emiro Quintero C. de Ocaña Circular No.021 de aril 27 de 2021,  los Indicadores de Gestión Financiera para la elaboración de la Propuesta de distribución vigencia 2021 .                  </t>
  </si>
  <si>
    <t xml:space="preserve">Ejecucion de  Recursos del Rubro Fondo de Mitigación de Emergencias -FOME , transferidos mediente la Resolucion 2017 de noviembre 9 de 2020, a trece (13) ESE beneficiarias: de caracter municipal (5) y departamental (8) para un total de recursos para el Dpto Norte de Santander por valor de $11,787,505,000, recursos para ejecución  por parte de  las ESE  y respectivo seguimiento por parte del IDS en la vigencia 2021.  
A junio de 2021, se ejecuto un total del 98%, quedando un 2% que esta representado en  $183,583,000,oo. Que corresponde a cinco (%) entidades que no ejecutaron los recursos y esta pendiente de respuesta del MSPS sobre el uso de estos recursos en la actual vigencia. 
Se presentaron los informes de ejecucion mensual en el sigueinte orden: Marzo, con fecha 26/04/2021-Abril, con fecha 31/05/2021 y  Mayo, con fecha 23/06/2021,
Durante el 2 trimestre se realizò el cierre financiero de las ESE : IMSALUD-HOSPITAL REGIONAL NOROCCIDENTAL- HOSPITAL JUAN LUIS LONDOÑO- HOSPITAL UNIVERSITARIO ERASMO MEOZ -HOSPITAL REGIONAL NORTE - HOSPITAL JORGE CRISTO SAHIUM -  ESE HOSPITAL ISABEL CELIS YAÑEZ.
</t>
  </si>
  <si>
    <t xml:space="preserve">* Modificaciones presupuestales asesoradas y con  Conceptos Técnicos  de  modificaciones al  presupuesto ingresos y gastos a las ESE del Departamento, en el segundo trimestre de 2021: Adición Operaciones cierre vigencia 2020,  adición recursos convenios, incorporación cuentas por cobrar, Adición Convenios Salud Pública,  Adición recursos Oferta 2021, adición recursos SAP,   traslados para un  total de 18 conceptos técnicos emitidos para aprobación de las Juntas de las ESE                                                                                                                                                               </t>
  </si>
  <si>
    <t>En estre trimestre no se ha efectuado ninguna capacitación al respecto</t>
  </si>
  <si>
    <t>En este treimestre no se han ejecutado los recursos asignados a las ESE Centro de Rehabilitación con Programa de Saneamiento Fiscal y Financiero viabilizado en ejecución.   Se remite Circular No.032 de mayo 31 de 2021 enviada a los Gerentes de la ESE Hospital San Juan de Dios de Pamplona y Centro de Rehabilitación  anexamdo Circular Externa 011 del 26 de mayo de 2021, firmada por la Dra. Ana Lucia Villa, Directora de la Dirección General de Apoyo Fiscal, por medio de la cual dan INSTRUCCIONES PARA LA CELEBRACIÓN Y EJECUCIÓN DE LOS CONTRATOS DE ENCARGO FIDUCIARIO DE ADMINISTRACIÓN Y PAGOS DE LOS RECURSOS DE LAS EMPRESAS SOCIALES DEL ESTADO CATEGORIZADAS EN RIESGO MEDIO O ALTO QUE DEBEN ADOPTAR UN PROGRAMA DE SANEAMIENTO FISCAL Y FINANCIERO.  Se remite Oficio No.071 de junio 21 de 2021, dirigido a los Gerentes de la ESE Centro de Rehabilitación y Hospital San Juan de Dios de Pamplona remitiendo requisitos para giro de recursos a tráves del Encargo Fiduciario, se anexa formatos.</t>
  </si>
  <si>
    <t>Este informe de realizo en el primer trimestre de 2021</t>
  </si>
  <si>
    <t xml:space="preserve">EJECUTADO: Se ejecutó en el segundo trimestre  $9.609.840.855,93  
PROGRAMADO: En el mes de diciembre de 2020 se adopta el presupuesto para vigencia fiscal de 2020 con el Acuerdo N°014 del 29 de diciembre de 2020. 
PRESUPUESTO INICIAL: Subcuenta de Régimen Subsidiado  de $22.211.666.689
ADICIONES: Resolución No.0588 del 23 de febrero de 2021 de $6.132.629.725, Acuerdo No.001 del 24 de marzo de 2021 de $1.386.965.671,16;  Acuerdo No.002 del 24 de marzo de 2021 $31.225.934. PRESUPUESTO DEFINITIVO: $29.762.488.019.16
</t>
  </si>
  <si>
    <t>CANCELACIÓN DE RESERVAS: Resolución No.2014 de Junio 16 de 2021 por valor de $7.018.000</t>
  </si>
  <si>
    <t>Ejecución presupuestal de Ingresos y Gastos de los meses de Enero, Febrero, Marzo 2021, consolidada y entregada el 30 de abril de 2021 a Sistemas para publicación Gobierno en Línea</t>
  </si>
  <si>
    <t>Informe contable del primer trimestre de 2021, cargado en el chip de la Contaduría General de la Nación el 02 de mayo de 2021.</t>
  </si>
  <si>
    <t>Se realizó el registro de todas las operaciones financieras Presupuesto, en el sistema Integrado Financiero TNS. Ejecución de 1623 disponibilidades presupuestales, 2458 registros presupuestales y 2132 definitivas</t>
  </si>
  <si>
    <t>MODIFICACIONES PRESUPUESTALES SEGUN: ACUERDOS: No.001 con Dec. 0582 del 19 de marzo de 2021, No.002 con Dec. 03583 del 19 de marzo de 2021, 
Resoluciones No.0588 de 23 de febrero de 2021, No.1235 de abril 14 de 2021, No.1236 de abril 14 de 2021, No.1331 del 21 de abril de 2021, No.2062 del 21 de Junio de 2021.</t>
  </si>
  <si>
    <r>
      <rPr>
        <b/>
        <sz val="11"/>
        <color indexed="8"/>
        <rFont val="Calibri"/>
        <family val="2"/>
      </rPr>
      <t>PAGADURIA:</t>
    </r>
    <r>
      <rPr>
        <sz val="11"/>
        <color theme="1"/>
        <rFont val="Calibri"/>
        <family val="2"/>
        <scheme val="minor"/>
      </rPr>
      <t xml:space="preserve">    -Retencion en la Fuente presentadas (8 abril 2021) mes marzo 2021,  (4 mayo 2021) mesabril 2021 , (junio 8 2021) mes de mayo, con destino DIAN.                                                                                                                                - Declaracion Bimestral marzo-abril 2021  (8 de mayo 2021); mayo-junio (9 julio 2021)   Retencion  por ICA Destino Alcaldia .                                                                                           -Informe de licores mes de abril presentado el 10 de mayo, mes de mayo presentado el 10 de junio.                                                                                                                              Informe tipo 277 de la supersalud mes de marzo presentado el 8 de abril, mes de abril presentado el 6 de mayo, mes de mayo presentado el 6 de junio de 2021.                                            </t>
    </r>
    <r>
      <rPr>
        <b/>
        <sz val="11"/>
        <color indexed="8"/>
        <rFont val="Calibri"/>
        <family val="2"/>
      </rPr>
      <t xml:space="preserve">PRESUPUESTO: </t>
    </r>
    <r>
      <rPr>
        <sz val="11"/>
        <color theme="1"/>
        <rFont val="Calibri"/>
        <family val="2"/>
        <scheme val="minor"/>
      </rPr>
      <t xml:space="preserve">
- FUT Trimestral l 2021 a  consolidar en la secretaria de hacienda departamental.  (Entregado el 28 de abril de 2021).
- FUT COVID MENSUAL: (SE CONVIERTE EN TRIMESTRAL A PARTIR II TRIM)
            * DICIEMBRE  2020 Rendido (26-ene-21)
            * ENERO 2021 Rendido (26-feb-21)
            *  FEBRERO 2021  Rendido (05-mar-21) 
            *  MARZO 2021  Rendido (26-abr-21) 
  -Informe Covid a Control Interno para a la Superintendencia de Salud :
             *Diciembre de 2020 entregado 24-feb-21
             * Enero 2021  entregado 1 mar-21
             * Febrero 2021  entregado Marzo 5 de 2021
             * Marzo 2021  entregado Abril 5 de 2021
             * Abril 2021  entregado  Mayo 5 de 2021
             * Mayo 2021  entregado Junio 3 de 2021
</t>
    </r>
  </si>
  <si>
    <t>1 negada</t>
  </si>
  <si>
    <t>se ha dao respuesta a toda solicitud  en los tiempos de acuerdo al procedimiento 12 negadas</t>
  </si>
  <si>
    <t>NPBS no seha contratado talento humano en Auditoria de cuentas medicas</t>
  </si>
  <si>
    <t xml:space="preserve">Gestion </t>
  </si>
  <si>
    <t xml:space="preserve"> actas para pago</t>
  </si>
  <si>
    <t>MIGRANTES no seha contratado talento humano en Auditoria de cuentas medicas</t>
  </si>
  <si>
    <t>se contrato recurso humano y se ha dado resuesta a cada solicitud de acuerdo al procedimiento  de autorizaciones con respuesta afirmativa o negativa en lostiempos .</t>
  </si>
  <si>
    <t>se realiza taller de indice de seguroidad hospitalaria, esta ctividad se realizo en conjunto con OPS</t>
  </si>
  <si>
    <t>se tiene porgramado para el mes de julio</t>
  </si>
  <si>
    <t>EN MEL 1 TRIMESTRE SE GESTIONO LA REFERENCIA DE 4900 PACIENTES PROVENIENTES DE LOS 40 MUNICIPIOS DEL DEPARTAMENTO</t>
  </si>
  <si>
    <t>SE REALIZA SOLICITUD REITERADA LA LA ESE HUEM PARA ENVIO DEL INFORME DE USO DE KIT DE TOXICOLOGIA</t>
  </si>
  <si>
    <t xml:space="preserve">UNA DEMANDAS ESTA PENDIENTE POR CONTESTAR - PERO SE ENCUENTRAN DENTRO DE LOS TERMINOS LEGALES PARA SU CONTESTACION </t>
  </si>
  <si>
    <t xml:space="preserve">SE ANALIZARON 4 CASOS - SE REALIZAN CONFORME A LA CITACION DE AUDIENCIA </t>
  </si>
  <si>
    <t xml:space="preserve">                                                                                                                                                                                                                                                                                   </t>
  </si>
  <si>
    <t>Plan Anual de visitas  no se ha Iniciado de acuerdo a lo contemplado en la Resolución  856 de 2020, se mantiene la suspension por lineamientos del Ministerio de Salud y Protección Social, hasta que no se mitigue la Pandemia del Covid -19.  Se realiza ajuste de la actividad.</t>
  </si>
  <si>
    <t>Realizar las Visitas Previas y  Programadas de acuerdo a lo contemplado en el decreto 780 del 2016  Resolucion 3100 del 2019 ,Visitas  de  IVCy visitas de planes de contingencia a las IPS para la atención de  emergencias de eventos epidemiológicos  en el departamento  según los lineamientos del MSPS.</t>
  </si>
  <si>
    <t xml:space="preserve"> Programación anual de visitas,
Informes de visitas realizadas</t>
  </si>
  <si>
    <t>(Número de visitas realizadas/Número de visitas programadas)*100</t>
  </si>
  <si>
    <t xml:space="preserve">Seguimiento, monitoreo y evaluación al  100% de la Red Pública  con planes de mantenimiento hospitalario </t>
  </si>
  <si>
    <t>Seguimiento y monitoreo de los Planes de Mantenimiento Hospitalario de la red publica y privada.</t>
  </si>
  <si>
    <t>Informe  presentado</t>
  </si>
  <si>
    <t>Número de instituciones con plan de mantenimiento hospitalario/Total de Instituciones Prestadoras de Servicios de Salud  programadas   )*100</t>
  </si>
  <si>
    <t>100 % de quejas y reclamos interpuestas por los usuarios tramitadas</t>
  </si>
  <si>
    <t>Recepción  y trámite de quejas y reclamos interpuestas por usuarios afiliados al SGSSS.</t>
  </si>
  <si>
    <t>Registro de recepcion y tramite de quejas.</t>
  </si>
  <si>
    <t>(Número de quejas tramitadas/ total de quejas recepcionadas )*100</t>
  </si>
  <si>
    <t>Recepción, revisión de documentación y expedición de licencias de funcionamiento de equipos emisores de radiaciones ionizantes</t>
  </si>
  <si>
    <t>Sumatoria de Licencias de Funcionamiento de equipos de emisores de radiaciones ionizantes./ total programadas *100</t>
  </si>
  <si>
    <t>Se realizó la convocatoria para la I Mesa de Salud y Subcomité de Medidas de Rehabilitación a través de la Circular 077 del 04 de Marzo de 2021, la I Mesa de Salud se realizó de forma virtual por medio de Google Meet el día 16 de Marzo del año en curso, se dio apertura con 68 asistentes en sala, se alcanzó a evidenciar conexión de 84 participantes. Como resultado se levanta Acta N° 024 de 16/03 y se envía a los correos electrónicos de todos los asistentes el día 23 de Marzo.</t>
  </si>
  <si>
    <t>El día 4 febrero de 2021 se convocaron a las EAPB y el día 22 Febrero  se convocó  a las ESES que tienen presencia en el departamento. El encuentro se realizó de  manera virtual a través de Google Meet, durante los encuentro se les socializo desde la Dimensión Transversal de Gestión Diferencial de Poblaciones Vulnerables todo lo relacionado con la implementación del Protocolo de Atención Integral en Salud con enfoque Psicosocial a víctimas del Conflicto Armado. En constancia de lo anterior se levanta Acta 007 de 04-02-2021 y acta 015 de 22-02-2021
Se elaboró la circular 104 con fecha 12/03/2021 y se divulgo mediante correo electrónico el día 19/03/2021, donde  se convocan a los 40 municipios para el  día 25 de febrero donde se socializaron lineamientos de toda la DTGDPV, desde el componente de víctimas del conflicto armado se le socializo a los municipios que asistieron al encuentro virtual los lineamientos para la implementación del Protocolo de Atención Integral en Salud con enfoque Psicosocial a víctimas del Conflicto Armado. En constancia de lo anterior se levanta acta N° 028 de 25/03/2021</t>
  </si>
  <si>
    <t>El día 9/02/2021 se convocó a todas las ESES del territorio a través de la plataforma Google Meet, donde se llevó a cabo la asistencia técnica relacionada a la Implementación del VIVANTO, se realiza envió de los formatos requeridos para solicitar el VIVANTO,  El dia 8/03/2021 se Convocan nuevamente a las ESES  y se entregan nuevas orientaciones suministradas por la Unidad de Victimas. Se da trámite ante la Unidad de Victimas las solicitudes allegadas por las ESES, la fecha las 8 IPS de la ese Suroriental y el Tarra y Bucarasica de la Ese Norte cuentan con el VIVANTO habilitado.</t>
  </si>
  <si>
    <t>Se realizo convocatoria a traves de la circular 104 del 12 de marzo de 2021, cuyo objetivo fue la invitacion para la asistencia tecnica de los linemientos de la DTGDPV, en la cual de encuenta el componente de discapacidad, se invito a los 40 municipios del departamento para el 25 de marzo de 2021 via meet. 
Se realizo asistencia tecnica a los 40 municipios del departamento a traves de la plataforma meet, donde se socializo los linemientos correpondientes de la Res. 113 de 2020 sobre la valoracion y certificacion de discapacidad RLCPD, donde se les indico de los avaces del proceso de discapacidad y sobre el aplicativo de SISPRO, de igual manera se informo sobre el cronograma de los encuentros de capacitaciones del MSPS y se generaron los compromisos de las asistencias y que para esta vigencia 2021 se encuentren todos habilitados en el SISPRO, para continuar con el proceso de valoracion y certificacion de discapacidad.</t>
  </si>
  <si>
    <t>1.1.2.  Verificar que  en cada proceso sancionatorio existan  Los documentos, soportes que conforman el título ejecutivo simple o complejo de acuerdo a la normativa aplicable</t>
  </si>
  <si>
    <t xml:space="preserve">1.2.2.   ejecutar los procedimientos de investigación de bienes conforme lo establece el Estatuto Tributario Nacional y la Ley 1066 de 2006 (Por la cual se dictan normas para la normalización de la cartera pública y se dictan otras disposiciones). </t>
  </si>
  <si>
    <t>iniciar las actuaciones de cobro coactivo como citaciones, mandamientos de pago, resoluciones de embargo, desembargo, acuerdo de pago y demás.</t>
  </si>
  <si>
    <t>Expedir acto administrativo que avoca conocimiento de cada uno de los procesos sancionatorios, generando su respectiva liquidacion de cada uno de ellos,asi mismo ejercer actuaciones de cobro persuasivo</t>
  </si>
  <si>
    <t xml:space="preserve">numero de expediciones prigramadas para el timestre / numero de actos expedidos </t>
  </si>
  <si>
    <t xml:space="preserve">numero de procesos de cobros coactivos experados para el trimestre / nuemro de procesos de cobro coactivo iniciados </t>
  </si>
  <si>
    <t>NUMERO DE PROCESOS SANCIONATORIOS RADICADOS EN LA OFICINA PARA EJECUTAR/ Y/O DESCARTAR SEGÚN SU ANALISIS Y CORRESPONDIENTE ACTUACION PERSUASIVA Y/O COACTIVA.</t>
  </si>
  <si>
    <t>1.1.3. Ingresar al inventario; sistematizar en excel, ingresar en el libro radicador y azetas el proceso y su etapa correspondiente, cuantia, calidad del ejecutado, verificacion de datos para notificaciones,.</t>
  </si>
  <si>
    <t>Archivar los procedmientos administrativos de cobro coactivo por pago en razon a pago total con sin amnistia</t>
  </si>
  <si>
    <t>Realizar  3  seguimiento  a  las IPS Publicas  de los 39 municipios en  la adherencia a GPC, protocolos, guías y lineamientos vigentes para la atención de la  EDA.</t>
  </si>
  <si>
    <t>En articulacion con la oficina de salud ambiental quienes lideran la Mesa de entornos saludables se realiza socializacion de las tematicas a abordar con dos de los integrantes ICBF y Secretaria de educacion departamental se fijan las posibles fechas y la poblacion a trabajar :como son Identificación de signos de alarma de EDA enfocado desde las prácticas claves del
componente comunitario AIEPI, se aclara que la población a intervenir
son docentes de los municipios, y operadores de los hogares comunitarios del ICBF,
igualmente se iniciaría en el mes de julio con docentes y el ICBF.
El cronograma en lo acordado con la secretaria de educación es que por mes se realicen
2 intervenciones y sea por regionales; una sea de socialización y la segunda de
seguimiento.
2. Promocion de los 3 mensajes claves
La población a intervenir seria docentes y operadores del ICBF.
La población a intervenir es con las madres comunitarias del ICBF, así mismo gestionar a las
IPS para que articulen estos temas</t>
  </si>
  <si>
    <t>Solicitud a los 15  municpios que reportan funcionamiento de las salas ERA: CUCUTA, ABREGO, CHINACOTA, CONVENCION, DURANIA, EL TARRA, LOS PATIOS, OCAÑA, PUERTO SANTANDER,SALAZAR, SARDINATA, TEORAMA, TIBU, TOLEDO, VILLA DEL ROSARIO reportan un total de 13 IPS de las 15 que estan operando  actualemente en el departamento., envio del consolidado al Ministerio de salud y proteccion social</t>
  </si>
  <si>
    <t>El dia 18 de junio se realiza en el municpio de Toledo corregimiento de Samore la II mesa de salud del pueblo U'WA en la cual se realiza seguimiento a los compromisos realizados en la primera mesa, se socializa el cruce de base de datos de censos IDS, se socializa la Resolucion No 0-50 del 2021 las atenciones realizadas en la IPS de Samore y las intervenciones realizadas por el municipio de Toledo y se socializa el camino intercultural de tuberculosis</t>
  </si>
  <si>
    <t>Mediante la Circular N° 104 del 12/03/2021 se convocaron a los 40 municipios para realizar la socialización de lineamientos de la DTGDPV, la convocatoria se realizó a través de correo electrónico y se llevó a cabo el día 25 de Marzo, en el componente de víctimas se socializo el protocolo de atención en salud con enfoque psicosocial para la población víctimas del conflicto armado.
 Posteriormente se realizó convocatoria a los coordinadores de salud pública y/o Referentes de Poblaciones Vulnerables del área Metropolitana y Regional Ocaña, a través de la Circular N° 280 del 16 de Junio de 2021 con el objetivo de realizar seguimiento y acompañamiento a la implementación del protocolo como soporte se levantaron las actas N° 064 y 065 del 25 Junio. Se obtuvo la participación de los municipios de Cúcuta, Los Patios, Villa del Rosario y El Zulia del Área metropolitana; por parte de la Regional Ocaña se conectaron los municipios de La Playa de Belén, La esperanza, Convención, San Calixto, Hacarí, Abrego y el Carmen la convocatoria se realizó con anterioridad a través de correo electrónico el día 18/06 y se reiteró el día 24/06</t>
  </si>
  <si>
    <t xml:space="preserve">Se elabora oficio  Mediante el cual se convoca a la II Mesa Tecnica para la implementacion del protocolo, donde se conto con la participación de diferentes entidades como la Mesa departamental de Victimas, Secretaria de paz y postconflicto,  Unidad de Búsqueda de Personas dadas por Desaparecidas UBPD, la cual se desarrollo el dia 16 de junio de 2021 donde se socializo a los miembros del comité las acciones de seguimiento que se han realizado a las EAPB en la implementacion del protoclo y la fundacion forjando futuros operador grupo PAPSIVI del MSPS, socializo los resusltados del cuarto ciclo y avances del quinto ciclo del  la implementacion del protocolo, finamente en la videoconferencia se quedaron en la sala unicamente los miembros del comite donde se tocaron temas internos referente a debilidades que se tiene con entidad territorial en la caracterizacion  de la poblcion victima a nivel departamental </t>
  </si>
  <si>
    <t>Se solicitó a través de correo electrónico el día 28/06/2021 a las EAPB de departamento en articulación con la oficina de atención en salud del IDS, que mediante un informe ejecutivo reporten el seguimiento a las acciones realizadas a la población con Discapacidad, afiliada a su EAPB, en el marco de la pandemia COVID 19, y teniendo en cuenta lo establecido en la Resolución Nª 3280-2018.</t>
  </si>
  <si>
    <t>DT POBLACIONES VULNERABLES (Salud y Género)</t>
  </si>
  <si>
    <t>30 Municipios asesorados y asistidos técnicamente  en el procesos de enfoque diferencial para la  formulación y desarrollo de objetivos, estrategias y acciones acordes en el marco de la garantía de derechos de género</t>
  </si>
  <si>
    <t>Brindar 1 asesoria y asitencia tecnica a los 40 municipios en el componente de Salud y Genero</t>
  </si>
  <si>
    <t xml:space="preserve">Se realizo convocatoria a traves de la circular 104 del 12 de marzo de 2021, cuyo objetivo fue la invitacion para la asistencia tecnica de los linemientos de la DTGDPV, en la cual de encuenta el componente de discapacidad, se invito a los 40 municipios del departamento para el 25 de marzo de 2021 via meet. </t>
  </si>
  <si>
    <t>DT POBLACIONES VULNERABLES (Envejecimiento y Vejez)</t>
  </si>
  <si>
    <t>Generar en los 40 municipios del Departamento capacidades en  el proceso de la planeacion integral en salud  que garanticen los derechos de la poblacion  del componente de Envejecimiento y Vejez con el enfoque diferencial</t>
  </si>
  <si>
    <t>Realizar 2 seguimiento a la vacunacion de los adultos mayores ubicados en los centros de larga estancia notificados al Ministerio de salud y proteccion social.</t>
  </si>
  <si>
    <t>Se socializo el plan nacional de vacunación contra el COVID -19 con sus diferentes etapas – población priorizada y presentar la síntesis sobre la evidencia de las vacunas. Así mismo, socializar el proceso de acompañamiento a instituciones Centros Vida, Centros Día y Centros de Larga Estancia; para el proceso de i) registro de cuidadores y ii) información y mensajes clave a movilizar en territorio.</t>
  </si>
  <si>
    <t>Las instituciones Centros Vida, Centros de Día, los Centros de Larga Estancia para la atención integral de las Personas Adultas Mayores, enviarán al Ministerio de Salud y Protección Social, un archivo con la información relacionada con el talento humano encargado de la atención y el cuidado personas mayores en dichas instituciones, para la priorización de la vacunación COVID-19 a través de la plataforma PISIS.</t>
  </si>
  <si>
    <t xml:space="preserve">se realizo de manera cuatrimestral </t>
  </si>
  <si>
    <t xml:space="preserve">actividad se realizara en el tercer trimestre de la vigencia </t>
  </si>
  <si>
    <t xml:space="preserve">se respondio informe a la contraloria sobre si habiamos publicado el plan anticorrupcion de la entidad </t>
  </si>
  <si>
    <t xml:space="preserve">falta presentacion ante el comité de gestion y desempeño institucional </t>
  </si>
  <si>
    <t>se realiza 8 actas</t>
  </si>
  <si>
    <t xml:space="preserve">no se han presentado </t>
  </si>
  <si>
    <t xml:space="preserve">actividad a realizar el cuarto trimestre de la vigencia </t>
  </si>
  <si>
    <t>SE PRESENTRA EN EL TRANSCURSO DEL SEGUNDO SEMESTRE DEL AÑO</t>
  </si>
  <si>
    <t>Se elabora Circular 005 de fecha  de enero  del 2021, en el cual se estipula el cronograma de los comites de vigencia .Durante el trimestre se llevan  sacabo tres comites:
6/05/2021 Socializacion del Borrador Resolucion para la conformacion del comité de sanidad portuaria
25/05/2021 Socializacion de las Aclaraciones de la circular  411 emitidas por el nivel nacional
29/06/2021Socializacion de los indicadores de COVID-19 en el depr¡artamento.</t>
  </si>
  <si>
    <t>Durante el trimestre se llevan  sacabo tres comites:
27/07/2021 Socializacion de las acciones realizadas en los puntos de frontera.
-Socilaizacion de la resolucion N0 2422
31 /08/2021 Socializacion estado de la pandemia COVID-19 en poblacion venezolana.
-estadisticas pagos humanitarios
30/09/2021 reunion presencial
-Visita Ministerio de Salud y Proteccion Social
-Protocolo de apertura de la frontera</t>
  </si>
  <si>
    <t>En el  tercer trimestre se gestionaron  las  necesidades de insumos  de interes en salud publica  para el laboratorio de salud  para su  fortalecimiento y continuidad en el desarrollo  de los diagnosticos.  Para el programa de zoonosis en  vacunacion antirabica se adquirieron insumos necesarios.</t>
  </si>
  <si>
    <t>se realliza asistencia tecnica  a los muniucuoios del departamneto Norte de santander  mediante los referentes de dimensiones y/o componnetes de salud publica  para el trimestre.</t>
  </si>
  <si>
    <t xml:space="preserve">Fortalecimientos de capacidades a docentes de secundaria de las Instituciones Educativas Públicas en los temas de Derechos sexuales y Reproductivos, prevención de Infecciones de transmisión Sexual, proyecto de vida, prevención de embarazos en adolescentes y prevención de violencias basadas en género.
Monitoreo y seguimiento a csos de desnutricion aguda a menores de 5 años .
celebracion del dia mundial de la lactancia materna </t>
  </si>
  <si>
    <t xml:space="preserve">se lleva acabo el encue tro regional de alcaldes  sobre drogas drogas foro  
caapcitacion de la herramienta WINSISVAN
seguimiento a las estrategias de nutricion  en el municipio de LA PAYA, ocaña, san calixto , abrego, labateca, toledo, tibu, sardinata, chinacota
implementacionde salasd e lactancia en el municpio de tibu, labateca.sardinata,san calixto ocaña, teorama, hacari.determinando los espacios de ubicacion  de la sala en  abrego y la playa.
</t>
  </si>
  <si>
    <t>Asistencia técnica a 32  municipios,  en la ruta de atención en salud para la prevención de embarazos en adolescentes.
jornada de desarrollo de capacidades del talento humano (coordinadores de salud pública) de los 39 municipios en atención de salud sexual para los adolescentes</t>
  </si>
  <si>
    <t>sistencias técnicas a las EAPB, IPS y organizaciones que prestan servicios de IVE para el fortalecimiento institucional en la atención de casos.
Desarrollo de capacidades a IPS en el cumplimiento del protocolo de manejo a la atención integral y humanizada frente a la Sífilis Congénita y VIH/Sida.
Asistencia técnica a las IPS para la implementación del protocolo de atención integral en salud a las víctimas de violencias sexuales según Resolución 459 de 2012.
Asistencia técnica  a 32 IPS, en la implementación de los servicios amigables de salud para adolescentes y jóvenes y consolidar las ofertas institucionales de dichos servicios.
Asistencias técnicas en la Ruta de Atención Integral Materno Perinatal-Resolución 3280 del 2018, a IPS y EAPB.
se relizo mesas de trabajo a los municipios priorizados sobre rutas de atencion de salud mental.
asistencia tecnicas sobre servicios y prioridades de pacientes con problemas con trastornos y eventos registrados.</t>
  </si>
  <si>
    <t>para el tercer trimestre se realizo el monitoreo  del proiceso del cargue de la plaforma SISIPRO de la ejecucion del segundo trimestre del PAS 2021  se atendierons solicitudes y brindaron asistencias técnicas  a los municipios ; miediante los canales de comunicacion digital ( correo electronico; whatsAPP).
Se da conocer el estado de avance de cada municipio  y la actividad en la cual los relaciona la plataforma; capacitacion sobre  el proceso de ingreso a la plataforma y que significaba cada uno de los módulos de trabajo que dispone la  plataforma para realizar el cargue de la información del PTS 2016-2019 contenido en los diferentes Procesos, Momentos, Pasos y Actividades de la metodología estrategia PASE a la equidad; con el fin de dar uso adecuado de la herramienta web.</t>
  </si>
  <si>
    <t xml:space="preserve">PAS formulado de acuerdo a la normatividad vigente en Cumpllida la accion </t>
  </si>
  <si>
    <t>Para el tercer trimestre se realizo  la contratacion de del plan de intervenciones colectivas de nutricion  en la ESE REGIONAL SAN JUAN DE DIOS; y la contratcion de acciones con poblacion etnica de gestion diferencial.</t>
  </si>
  <si>
    <r>
      <rPr>
        <sz val="11"/>
        <rFont val="Arial"/>
        <family val="2"/>
      </rPr>
      <t>SUBGRUPO CONTROL DE VECTORES</t>
    </r>
    <r>
      <rPr>
        <b/>
        <sz val="11"/>
        <rFont val="Arial"/>
        <family val="2"/>
      </rPr>
      <t xml:space="preserve">
</t>
    </r>
    <r>
      <rPr>
        <sz val="12"/>
        <rFont val="Arial"/>
        <family val="2"/>
      </rPr>
      <t>En el Primer trimestre del 2021 se realizó intervención  con control químico de accion residual a 883 viviendas de comunidad rural, para el control de focos  de Malaria  en  municipios priorizados de acuerdo a caracterización  y persistencia epidemiológica  de la siguiente manera: Municipio de Tibú =883 viviendas intervenidas. Beneficiando con la medida de control químico a 3911 personas.</t>
    </r>
    <r>
      <rPr>
        <b/>
        <sz val="11"/>
        <rFont val="Arial"/>
        <family val="2"/>
      </rPr>
      <t xml:space="preserve">
</t>
    </r>
  </si>
  <si>
    <t xml:space="preserve">En el tercer trimestre del 2021 se realizó intervención con control químico de accion residual a 458 viviendas de comunidad rural, para el control de focos de Malaria en municipios priorizados de acuerdo a caracterización y persistencia epidemiológica de la siguiente manera:
Municipio de Tibú =297 viviendas intervenidas. Beneficiando con la medida de control químico a 1.134 personas.
Municipio de Teorama=146 viviendas intervenidas. Beneficiando con la medida de control químico a 728 personas.
Municipio de Bochalema=15 viviendas intervenidas. Beneficiando con la medida de control químico a 69 personas.
</t>
  </si>
  <si>
    <t>Se realizan viistas de vigilancia y control en establecimeintos en los muniicpios del departamento Norte de Santander.se realizan   viistas de verificacion  establecimeintos farmaceuticos un total de 447.</t>
  </si>
  <si>
    <t>Cumplimiento en la entrega del reporte semanal : 13 reportes
Silencio Epidemiologixo :0
Oportunidad en la notificación semanal: 520 archivos planos
Cumplimiento en el ajuste de casos: sospechoso 1140,probable 10874 ,laboratorio 17609,clinica 4671 ,nexo 64 ,descartado 33502 ,error digitacion 429.
Ajuste de casos: 68289 casos notificados al SIVIGILA</t>
  </si>
  <si>
    <t>Para vigilancia de dengue, mortalidad de dengue, dengue NS1. Paralisis flacida aguda,sarampion Rubeola, fiebre amarilla, sindromes de rubeola congenito, dicteria, tosferina, mortalidad IRAG, Zika, Chikunguña, covid-19, chagas.</t>
  </si>
  <si>
    <t>297</t>
  </si>
  <si>
    <t>2315</t>
  </si>
  <si>
    <t>Informe GPC USAID</t>
  </si>
  <si>
    <t>Se logra alianza transectorial a traves del COTSA con la secrteria de educacion departamental y el ICBF en el componente comunitario de la estrategia de AIEPI Las practicas claves relacionadas con EDA</t>
  </si>
  <si>
    <t>15</t>
  </si>
  <si>
    <t xml:space="preserve">Se logra realizar seguimiento  al 100% de  las  IPS  obteniendose la implementación de 15 Salas ERA, para la  prevencion de la IRA en los siguientes municipios:CUCUTA, ABREGO, CHINACOTA, CONVENCION, DURANIA, EL TARRA, LOS PATIOS, OCAÑA, PUERTO SANTANDER,SALAZAR, SARDINATA, TEORAMA, TIBU, TOLEDO, VILLA DEL ROSARIO </t>
  </si>
  <si>
    <t>Se logra alianza transectorial a traves del COTSA con la secrteria de educacion departamental y el ICBF en el componente comunitario de la estrategia de AIEPI Las practicas claves relacionadas con IRA</t>
  </si>
  <si>
    <t>2</t>
  </si>
  <si>
    <t>Seguimiento a 1 municipios priorizados en la gestión de la  estrategia,  Unidades de Atención Integral Comunitarias UAIC en las zonas rurales y rurales dispersas -para la prevencion de la IRA y EDA</t>
  </si>
  <si>
    <t xml:space="preserve">Mediante compromiso adquirodo en la segunda mesa de salud se realiza la tercera mesa de salud de poblacion indigena uwa el dia 29 de septiembre en el corregimiento de Samore a las 14:00 finalizando a las 18:00pm </t>
  </si>
  <si>
    <t>Se logra 30 Municipios asesorados y asistidos técnicamente  en el procesos de enfoque diferencial para la  formulación y desarrollo de objetivos, estrategias y acciones acordes en el marco de la garantía de derechos de la  población víctima del conflicto armado, con enfásis en municipios PEDET.</t>
  </si>
  <si>
    <t xml:space="preserve">2021. A través de la Circular N° 357 del 19 de agosto se solicitó a las coordinaciones de salud pública de los 40 municipios y a las ESES  un reporte de la implementación  del protocolo.
Las EAPB tiene la obligación según los lineamientos de convocar al Instituto Departamental de Salud (IDS) y Secretaria de Salud Municipal (SSM) de manera trimestral para socializar los respectivos avances de implementación del protocolo, a través de correo electrónico del 26 de agosto se reiteró el compromiso, donde se realizó seguimiento a las EAPB de Comfaoriente el 01 de Septiembre y Medimas 07-09-2021. Ala fecha se no ha recibe solicitud por parte de otra EAPB para socialización de avances 
 Los avances obtenidos por cada una de las instituciones son socializados en la Mesas de salud y subcomité de medidas de rehabilitación.
Se logra 11 Municipios con  Implementación del protocolo en atencion en salud con enfoque Psicosocial a victimas del conflicto armado
</t>
  </si>
  <si>
    <t>actividead realizada en el I Trimestre logrando  32 Municipios asesorados y asistidos técnicamente  en el procesos de enfoque diferencial para la  formulación y desarrollo de objetivos, estrategias y acciones acordes en el marco de la garantía de derechos de las Personas con Discapacidad.</t>
  </si>
  <si>
    <t xml:space="preserve">Se solicitó a través de correo electrónico el día 28/06/2021 a las EAPB de departamento en articulación con la oficina de atención en salud del IDS, que mediante un informe ejecutivo reporten el seguimiento a las acciones realizadas a la población con Discapacidad, afiliada a su EAPB, en el marco de la pandemia COVID 19, y teniendo en cuenta lo establecido en la Resolución Nª 3280-2018. Se recibe informes desde el 08/07/2021 hasta el 21/07/2021 como se evidencia en los soportes de las EAPB Ecoopsos, Coosalud y Comfaoriente. </t>
  </si>
  <si>
    <t>Se logra 30 Municipios asesorados y asistidos técnicamente  en el procesos de enfoque diferencial para la  formulación y desarrollo de objetivos, estrategias y acciones acordes en el marco de la garantía de derechos de género</t>
  </si>
  <si>
    <t xml:space="preserve">Se realizo arttuculación con la secretaria de salud municipal de cucuta, donde se entrego el consolidado de los centros de larga estancia mediante el cual se realizara seguimiento a la poblacion adulto mayor y a los cuidadores </t>
  </si>
  <si>
    <t xml:space="preserve">* Entrega y cargue oportuno en la plataforma del SIHO de Minsalud del segundo Trimestre de 2021 en agosto de 2021,  16 ESE validades oportunamente  del Dpto.                                                                                                                                                                                               </t>
  </si>
  <si>
    <t>(No. de Validaciones / Total de ESE del Departamento con PSFF )*100</t>
  </si>
  <si>
    <t xml:space="preserve"> -Consolidado del  Informe al Monitoreo,  Seguimiento y Evaluación  al Programa de Saneamiento Fiscal y Financiero viabilizado por el Ministerio de Hacienda y Crédito Público de la s ESE Hospital San Juan de  Dios de Pamplona  y ESE Centro de Rehabilitación Cardioneuromuscular:                                                                                                                                        - Primer  Trimestre de 2021  cargado en la plataforma SIED del Ministerio de Hacienda y Crédito Público Radicado No.1-2021-075628 agosto 30 de 2021.              -Segundo Trimestre de 2021, cargado en la plataforma SIED del Ministerio de Hacienda y Crédito Público  Radicado No.1-2021-086325 septiembre 30 de 2021</t>
  </si>
  <si>
    <t xml:space="preserve">* Circulares Nos: 052. fecha.16-07-2021. Informaciona las ESE deldpto y secretaria de Salud muniipio de cùcuta, contacto SALUDVIDA EPS, proceso SAP.   Circular RF-063. fecha. 30-08-2021-Remisiòn Resoluciòn 328 de 2021, Por medio de la ual se determina el procedimeinto para efectos de reclamacion de excedentes de SAP de 1994-2011.
- Asesoria permanente de forma virtual con las entidades que lo requieran. - Envio de informaciòn a las entidades empledoras a solicitud de las entidades Adminsitraodra y MSPS.  
- Actualizacion de informaciòn en el aplicativo delaplataforma PISIS, Para proceso SAP-2012-2016. 
 - Oficios D-0513- 7/07/2021 . solicitud de Informe final proceso SAP a la ESE HUEM, Vigencias 1994-2011 y 2012-2016.
-Acompañamiento a las mesas virtuales que se programan con las diferentes entidades administradoras y empleadoras, con la compañia del delegado del MSPS. </t>
  </si>
  <si>
    <t xml:space="preserve">Se encuentra pendiente remitir a la Oficina de Prestación de Servicios del Instituto Departamental de Salud,  los Indicadores de Gestión Financiera:  Metas de Recaudo de Servicios de Salud y Metas recaudo cartera vigencias anteriores de servicios de salud, correspondientes a la ejecución del segundo trimestre, para el giro de los recursos correspondiente a cada ESE. </t>
  </si>
  <si>
    <t xml:space="preserve">Ejecucion de  Recursos del Rubro Fondo de Mitigación de Emergencias -FOME , transferidos mediente la Resolucion 2017 de noviembre 9 de 2020, a trece (13) ESE beneficiarias: de caracter municipal (5) y departamental (8) para un total de recursos para el Dpto Norte de Santander por valor de $11,787,505,000, recursos para ejecución  por parte de  las ESE  y respectivo seguimiento por parte del IDS en la vigencia 2021.  
A septiembre 30 de 2021, se ejecuto un total del 98%, quedando un 2% que esta representado en  $183,583,000,oo. Valor que corresponde a cinco  (5) entidades que no ejecutaron los recursos y esta pendiente de respuesta del MSPS sobre el uso de estos recursos en la actual vigencia. 
Se presentaron los informes de ejecucion mensual en el sigueinte orden: junio, con fecha 14/07/2021- julio, con fecha 30/08/2021 y  agosto, con fecha 30/09/2021.
Se realiza en el aplicativo SIHO el envio mensual al MSPS, de informaciòn de ejecuciòn que realizan las ESE beneficiarias que aun registran saldo de recursos por ejecutar . </t>
  </si>
  <si>
    <t>Recursos Financieros- Recursos Humanos (Planes de Cargos)</t>
  </si>
  <si>
    <t xml:space="preserve">* Modificaciones presupuestales asesoradas y con  Conceptos Técnicos  de  modificaciones al  presupuesto ingresos y gastos a las ESE del Departamento, en el tercer trimestre de 2021: Adición Otros ingresos corrientes,  adición recursos convenios interadministrativos, incorporación cuentas por cobrar, Adición Convenios Salud Pública,  Adición recursos Oferta 2021, adición recursos SAP y  traslados presupuestales para un  total de 23 conceptos técnicos emitidos para aprobación de las Juntas de las ESE                                                                                                                                                               </t>
  </si>
  <si>
    <t>En este treimestre no se han ejecutado los recursos asignados a las ESE Centro de Rehabilitación con Programa de Saneamiento Fiscal y Financiero viabilizado en ejecución, no han realizado el encargo Fiduciario.</t>
  </si>
  <si>
    <t>Se envio en Abril de 2021  la ejecución con corte al 31 de Marzo de 2021, Mayo 31 de 2021, a Junio 30 de 2021, a la oficina de Planeación del IDS, para el respectivo seguimiento.</t>
  </si>
  <si>
    <t>Se envio en Julio 22 de 2021  la ejecución con corte al 30 de Junio de 2021, (meses anteriores a Mayo 31 de 2021, a Junio 30 de 2021, a la oficina de Planeación del IDS, para el respectivo seguimiento).</t>
  </si>
  <si>
    <t>Se remite mediante Oficio No.096 de agosto 6 de 2021, a la Oficina de Atención en Salud del IDS, la Evaluación financiera  de Capacidad de Gestión realizada  a los seis municipios descentralizados  del Dpto Norte de Santander correspondiente a la vigencia 2020 y acorde a lo y acorde a la Metodología implantada por el Ministerio de Salud y protección Social .</t>
  </si>
  <si>
    <t xml:space="preserve">Resolución  No005 del 04 de Enero de 2021 Constitución de La Reserva por valor de $ 1.041.117.693.69
CANCELACIÓN DE RESERVAS: Resolución No.2014 de Junio 16 de 2021 por valor de $7.018.000
</t>
  </si>
  <si>
    <t>Ejecución presupuestal de Ingresos y Gastos de los meses de Abril, Mayo, Junio 2021, consolidada y entregada el 30 de julio de 2021 a Sistemas para publicación Gobierno en Línea</t>
  </si>
  <si>
    <t>Informe contable del segundo trimestre de 2021, cargado en el chip de la Contaduría General de la Nación el 30 de julio  de 2021.</t>
  </si>
  <si>
    <t>Se realizó el registro de todas las operaciones financieras Presupuesto, en el sistema Integrado Financiero TNS. Ejecución de 2552 disponibilidades presupuestales, 4005 registros presupuestales y 3869 definitivas</t>
  </si>
  <si>
    <t>En la oficina de Central de Cuentas se elaboraron , radicaron , tramitarón  y pagaron en el mes de abril 473 ordenes de pago, en mayo 389 ordenes de pago  y junio 578 ordenes de pago. Para un total de ordenes de pago en el segundo trimestre 2021 de 1,440.   Total acumulado de enero a junio de 2021: 2,017 ordenes de pago.</t>
  </si>
  <si>
    <t>MODIFICACIONES PRESUPUESTALES SEGUN: ACUERDOS: No.001 con Dec. 0582 del 19 de marzo de 2021, No.002 con Dec. 03583 del 19 de marzo de 2021, No.006 con Dec.00825 del 25 de mayo de 2021.
Resoluciones No.0588 de 23 de febrero de 2021, No.1235 de abril 14 de 2021, No.1236 de abril 14 de 2021, No.1331 del 21 de abril de 2021, No.2062 del 21 de Junio de 2021, No.2729 de Julio 29 de 2021, Resolución No.3242 de Septiembre 01 de 2021, RESOLUCIÓN No.3596 de Septiembre 28 de 2021.</t>
  </si>
  <si>
    <r>
      <rPr>
        <b/>
        <sz val="11"/>
        <color indexed="8"/>
        <rFont val="Calibri"/>
        <family val="2"/>
      </rPr>
      <t>PAGADURIA:</t>
    </r>
    <r>
      <rPr>
        <sz val="11"/>
        <color theme="1"/>
        <rFont val="Calibri"/>
        <family val="2"/>
        <scheme val="minor"/>
      </rPr>
      <t xml:space="preserve">    -Retencion en la Fuente presentadas y pagadas  (8 juliol 2021) mes JUNIO 2021,  (20 agosto 2021) mes JULIO 2021 , (septiembre 17 2021) mes de AGOSTO, con destino a la Direccion de Impuestos y Aduanas Naconales -DIAN.                                                                                                                                - Declaracion Bimestral Mayo-Junio 2021  (7 de Julio 2021); julio-Agosto (14 septiembre  2021)   Retencion  por ICA Destino a la FIDUCIARIA BBVA .                                                                                           -Informe de licores mes de junio  presentado el  6 de Julio, mes de julio presentado el 6 de Agosto-mes de Agosto presentado el 8 de septiembre de 2021; presentados a la Secretaria de Hacienda Departamental, para la Federacion Nacional de Departamentos).                                                                                                                              -Informe circular Unica Tipo  277 de la supersalud mes de Junio presentado el 6 de julio, mes dejulio presentado el 6 de agosto, mes de agosto presentado el 9 de septiembre de 2021.                                                                  </t>
    </r>
    <r>
      <rPr>
        <b/>
        <sz val="11"/>
        <color indexed="8"/>
        <rFont val="Calibri"/>
        <family val="2"/>
      </rPr>
      <t xml:space="preserve">PRESUPUESTO: </t>
    </r>
    <r>
      <rPr>
        <sz val="11"/>
        <color indexed="8"/>
        <rFont val="Calibri"/>
        <family val="2"/>
      </rPr>
      <t>- FUT Trimestral Il 2021 a  consolidar en la secretaria de hacienda departamental.  (Entregado el 28 de abril de 2021).
- FUT COVID II TRIMESTRE: (Rendido Julio de 2021)
 - SUPER COVID (Informe Covid a Control Interno para a la Superintendencia de Salud :
             *II TRIM 2021 (Rendido : Julio 2021)
- CUIPO TIM I Y II (Rendido I TRIM Julio 28 y II TRIM 29 de Agosto de 2021)
-RESOL.6348/2016 (II TRIM Ejecución Rentas 12 de Julio de 2021).
-GOBIERNO EN LINEA (II TRIM - Rendido 28 de Julio de 2021)
-EJECUCION ACTIVA Y PASIVA PARA CONTRALORIA DPTO (Rendido Julio 5 de 2021)
-APLICATIVO FINANCIERO DE TRANSFERENCIAS ETV (Rendido 30 de julio de 2021).
EJECUCIONES PROYECTOS MENSUALES ENVIADOS A PLANEACION (Rendido Julio</t>
    </r>
    <r>
      <rPr>
        <sz val="11"/>
        <color theme="1"/>
        <rFont val="Calibri"/>
        <family val="2"/>
        <scheme val="minor"/>
      </rPr>
      <t xml:space="preserve">
</t>
    </r>
  </si>
  <si>
    <t>Verificación de los soportes de Inscripcion y Asignacion de Codigo al Prestador que cumple con los requisitos, revision y Validacion de Novedades de los Prestadores.</t>
  </si>
  <si>
    <t>Registro de novedades  solicitadas por   los prestadores.
Planilla de inscripcion y novedades.</t>
  </si>
  <si>
    <t>(Número de novedades revisadas y validadas /
total novedades programadas )*100</t>
  </si>
  <si>
    <t xml:space="preserve">Búsqueda activa de Prestadores no habilitados (directorio telefónico, revistas, página web).   </t>
  </si>
  <si>
    <t>Acta  de visita, registro de prestadores nuevos.</t>
  </si>
  <si>
    <t>(Número prestadores no habilitados identificados / Total de prestadores programados ) * 100</t>
  </si>
  <si>
    <t xml:space="preserve">Plan Anual de visitas  no se ha Iniciado de acuerdo a lo contemplado en la Resolución  856 de 2020, se mantiene la suspension por lineamientos del Ministerio de Salud y Protección Social, hasta que no se mitigue la Pandemia del Covid -19.  Se realiza ajuste de la actividad.
</t>
  </si>
  <si>
    <t>Para el I trimestre  se programado  elaboración de convenios de recursos a la oferta de servicios, teniendo encuenta que la distribucion de recursos se hara en el siguiente trimestre.</t>
  </si>
  <si>
    <t xml:space="preserve">los convenios se realizaro y  programaron en el segundo trimestre </t>
  </si>
  <si>
    <t>501</t>
  </si>
  <si>
    <t>las tutelas y solicitude de servicio de poblacion a c argo del departamento y migrantes  se la cumplimento de los terminos ydias establecidos</t>
  </si>
  <si>
    <t>NPBS /  se contratado talento humano en Auditoria de cuentas medicas</t>
  </si>
  <si>
    <t>12864</t>
  </si>
  <si>
    <t>Realizar pago medinante acta y soprtes de facturcion   de prestacion de servicios  de salud a la  atencion de la poblacion  cargo del departamento de acuerdo a terminos y lineamientos y recursos transferidos por la Nación. Migrantes, inimputbles, NPBSS</t>
  </si>
  <si>
    <t>Actas de pago, con soportes  evidenciados</t>
  </si>
  <si>
    <t>se realizaron 65456 actas de pago de solo cobros</t>
  </si>
  <si>
    <t>28443</t>
  </si>
  <si>
    <t>se contrato recurso humano y se ha dado resuesta a cada solicitud de acuerdo al procedimiento  de autorizaciones con respuesta afirmativa o negativa en lostiempos .a migrantes</t>
  </si>
  <si>
    <t xml:space="preserve">Con el objetivo de  dar cumplimiento a acciones establecidas en el Sistema de Seguimiento aL Sistema de Gestión de Seguridad Informática (SGSI) y Plan de Tratamiento de Riesgos de Seguridad y Privacidad de la Información, que se encuentra publicado en la página web institucional, en el link https://ids.gov.co/web/2021/PLAN_INTEGRADO/SGSI_Plan_Tratamiento_v3_2021.pdf. Con este propósito la Oficina de Sistemas de información lidera las siguientes actividades: 
- Actualización de las políticas de seguridad y privacidad de la información del Instituto Departamental de Salud de Norte de Santander mediante Res. N°  1017 del 25/03/2021.
- Publicación de dichas políticas en la página web institucional en el link https://ids.gov.co/web/2021/RESOLUCIONES/Res_1017_Marzo_2021_Politicas_Segur_Infor.pdf
- Socialización de dichas políticas en la entidad, como lo evidencia la Circular N° 382 de 10/Sep/2021, https://ids.gov.co/web/circulares/circular-n-382-del-10-de-septiembre-2021-guia-de-mantenimiento-equipos-informaticos/
Se realiza la actualización del Registro Nacional de Bases de Datos, acorde con lo establecido en la Ley 1581 de 2012, Régimen General de Protección de Datos Personales de Colombia, cuya administración está a cargo de la Superintendencia de Industria y Comercio. Link: https://ids.gov.co/web/2021/TRANSPARENCIA/constancia_RNBD_IDS_2021.pdf
Se hace seguimiento a la transición IPV4 a IPV6, según la directriz MINTIC Resolución N° 01126 de mayo de 2021. Actualmente la entidad se encuentra en un 90% la actividad de actualización del inventario de activos de información y el  diagnóstico de computadores, impresoras y equipos de conectividad para establecer si soportan, o no, el protocolo IPv6.
</t>
  </si>
  <si>
    <t xml:space="preserve">Se realizó seguimiento a los siguientes software:
* Reactivación de la sala situacional virtual, donada por la OPS.
* Aplicativo GIMMIDS: Historia Clínica Migrantes
* Plataforma SIA OBSERVA
* Software Adminstrativo y Contable TNS
* Plataforma SUIT
* Apoyo en  la creación, inicialización , administración y grabación de videoconferencias en Google Meet corporativo.
Se realiza capacitación virtual del  aplicativo SIEPDOC  a funcionarios y contratistas de la entidad. Fecha Octubre 13 de 2021. 
En TNS, se encuentra en la fase de  implementación  la funcionalidad de la Oficina de Central de Cuentas que se agregó en el módulo de Presupuesto. Se establece que los ajustes se deben hacer con base en los requisitos captados para que los descuentos de IVA ya queden ajustados en el sistema. Así mismo se inició la captación de requisitos con la oficina de nómina para ajustar el módulo a los requerimientos institucionales y así realizar la migración al PORTAL TNS, de la misma manera como las demás oficinas están trabajando bajo el sistema web de TNS.
</t>
  </si>
  <si>
    <t>De conformidad con la Ley de 1712 de 2014, Ley de Transparencia, en el siguiente link de la página web, se presenta el registro de publicaciones  realizadas en el trimestre https://ids.gov.co/web/2021/TRANSPARENCIA/PUBLICACIONES_WEB_2021.pdf 
Con corte a 30 de Septiembre de 2021 
Actualmente se encuentran publicados y actualizados 11 conjuntos de datos abiertos, los cuales se pueden consultar en el link https://www.datos.gov.co/browse?q=idsnds&amp;sortBy=relevance
Y se difunden mediante publicación en la página web de la entidad www.ids.gov.co</t>
  </si>
  <si>
    <t xml:space="preserve">Mediante Circular N° 382 de 10/Sep/2021, https://ids.gov.co/web/circulares/circular-n-382-del-10-de-septiembre-2021-guia-de-mantenimiento-equipos-informaticos/ , el Director de la entidad convoca a funcionarios y contratistas a la socialización de los siguientes temas: 
1. Guía de Mantenimiento Preventivo y Correctivo de los Equipos Informáticos (Res. Nº 2190 de junio 1 de 2017)
2. Transparencia y derecho de acceso a la información pública 
3. Plan de Seguridad y Privacidad de la Información (Res. N° 2607 de 2020) 
4. Políticas de Seguridad y Privacidad de la Información (Res. Nº 1017 de 2021)
Con relación  al ítem de Transparencia y derecho de acceso a la información pública, se socializa  la emisión de la nueva Resolución Mintic N° 1519 de 24 de agosto de 2020.  “Por la cual se definen los estándares y directrices para publicar la información señalada en la Ley 1712 del 2014 y se definen los requisitos en materia de acceso a la información pública, accesibilidad web, seguridad digital, y datos abiertos”. Esta Resolución deroga la Resolución Mintic 3564 de 2015.
Se envió a los correos institucionales y a los correos de los 73 asistentes a la reunión convocada, el material presentado en la socialización.
</t>
  </si>
  <si>
    <t>La oficina de Financiera organizó una reunión donde se definieron los criterios de facturación electrónica, y donde quedó como compromiso, por parte de las oficinas donde se maneja facturación, así como de parte de la oficina de Sistemas de Información, realizar la consulta con la DIAN para definir y ajustar el proceso que debe llevar internamente la institución como es la oficina de Medicamentos, Prestación de Servicios, la oficina Financiera y Recursos Físicos, para definir el proceso de recepción de facturación electrónica y generación de facturación electrónica, razon por la cual se realizo la consulta a funcionarios del área Financiera para aclarar las responsabilidades que como entidad publica tenemos, quienes argumentan que segun la normaividad vigenta la entidad no esta obligada a realizar facturación electrónica porque la entidad esta realizando unicamente la venta de medicamentos de control especial que pertenecen al monopolio nacional los cuales estan exentos de cualquier gravamen.</t>
  </si>
  <si>
    <t xml:space="preserve">La Oficina de Sistemas de Información presta soporte técnico con el fin de mantener continuidad en los servicios tecnológicos en la entidad. Para lo cual se  atienden las solicitudes de servicio técnico de equipos informáticos. El formato de solicitud de Servicio Interno (Formato F-DE-PE20-03) se  encuentra disponible en la página web institucional en el link : http://10.36.1.14/Calidad/ESTRATEGICO/DIRECCIONAMIENTO%20ESTRATEGICO/PLANEACION%20ESTRATEGICA/V1/P-DE-PE20INFORMATICA/formato/F-DE-PE20-03_v1/F-DE-PE20-03_V1.pdf
Y se hace contacto con la Oficina de Sistemas de Información a través de los canales 
•  Presencial
• Correo electrónico: serviciotecnico@ids.gov.co
• Telefónicamente: Extensión 145
</t>
  </si>
  <si>
    <t xml:space="preserve">La entidad hace el seguimiento correspondiente a la Estrategia de Racionalización de Trámites que corresponde a un componente del Plan Anticorrupción y se encuentra publicada en la página web institucional en el link https://ids.gov.co/web/2021/PLAN_INTEGRADO/Racionalizacion_Tramites.xlsx. 
Se continua eralizando la gestión por parte de las oficinas de Tesorería y medicamentos el pago de estampilla por PSE.
Se está trabajando con el cooperante OIM y el equipo de PAI en la fase de pruebas des software de una tarjeta única virtual (TUV), para la vacunación regular con los migrantes. Las reuniones se continúan realizando los primeros jueves de cada mes, en las cuales se han definido unas capacitaciones para el manejo de la  TUV, se evaluó la disponibilidad de los servidores en las E.S.E.s, así como en el Instituto Departamental de Salud para determinar en qué servidor se puede almacenar este software. También se evalúo la infraestructura tecnológica en cuanto a conectividad de internet y soporte de servidores. El proyecto es seguir avanzando en este proceso para llevarlo a otros municipios.  La prueba piloto se está realizando con Cúcuta, Pamplona y Villa del Rosario.
Se sigue trabajando con la Sala Situacional virtual donde se lleva el control de registro de casos de Covid,  se maneja Call Center de Covid, Call Center de vacunación y donde se realizara la conslodacion de los indicadores de la vigilancia comunitaria por parte de la oficina de VSP.
El módulo de Central de Cuentas de TNS ya fue entregado y ajustado segun los nuevoa requerimentos. Ya está en producción en la oficina de Financiera.Continúa el desarrollo y ajuste de todo el proceso de adaptación del módulo de nómina. Ya se hizo la captura de requisitos y la empresa TNS está realizando el desarrollo, quienes lo ajustarán al procedimiento del IDS. </t>
  </si>
  <si>
    <t>actividad cumplida en el 1 trimstra del año en curso</t>
  </si>
  <si>
    <t>actividad cumplida 4en el 2 trimestre del año en curso</t>
  </si>
  <si>
    <t>esta actividad se tiene programada para el mes de octubre</t>
  </si>
  <si>
    <t>EN MEL 3 TRIMESTRE SE GESTIONO LA REFERENCIA DE 4900 PACIENTES PROVENIENTES DE LOS 40 MUNICIPIOS DEL DEPARTAMENTO</t>
  </si>
  <si>
    <t>7</t>
  </si>
  <si>
    <t>56</t>
  </si>
  <si>
    <t>72</t>
  </si>
  <si>
    <t>570</t>
  </si>
  <si>
    <t>20</t>
  </si>
  <si>
    <t>3</t>
  </si>
  <si>
    <t xml:space="preserve">realizado el trimestre anterior </t>
  </si>
  <si>
    <t xml:space="preserve">presentacion y socualizacion de plan antitcorrupcion de aceurdo a circular 311 de la presente vigencias </t>
  </si>
  <si>
    <t>cronograma de visitas para la elaboracion del plan de anticurrupcion de la entidad de acuerdo a circular 311</t>
  </si>
  <si>
    <t xml:space="preserve">se dio respuesta a auditoria elaborada por parte de la oficina de control interno </t>
  </si>
  <si>
    <t>se realizo acompañamiento en la contrusccion de los proyectos de a vigencia 2022 en los procesos de vigilancia y control y prestacion de servicios y aseguramiento en el cargue de plataforma SPI</t>
  </si>
  <si>
    <t xml:space="preserve">se publico en el cuarto trimestre de la vigencia </t>
  </si>
  <si>
    <t>se publico en el mes de diciembre vigencia 2021</t>
  </si>
  <si>
    <t>ausencia de auditorias por entes de control</t>
  </si>
  <si>
    <t>37</t>
  </si>
  <si>
    <t>actividad en gestion realizarce para vigencia 2022</t>
  </si>
  <si>
    <t>1193</t>
  </si>
  <si>
    <t>No se realizaron convenios en el cuarto trimetre (no aplica)</t>
  </si>
  <si>
    <t>las tutelas y solicitude de servicio de poblacion a c argo del departamento y migrantes  se la cumplimento de los terminos ydias establecidos( 458 AUTORIZACIONES TRAMITADAS Y AUDITADAS Y 451 AUTORIZACIONES RADICADAS )</t>
  </si>
  <si>
    <t>el acuerod de punto final se encuentra en su primera fase. Hemos enviando al MSPS  los anexos requeridos en la res.  2239 de /20,  y se encuentran en revision  por parte del a MINISTERIO( NOTA La facturacion radicada  de migrantes que son       28 543 no esta incluidaen este idicador</t>
  </si>
  <si>
    <t>8331</t>
  </si>
  <si>
    <t>Es la sumatoria de cobros y recobros de acuerdo a resolucion 555 de 2019 IDS  mecanismo para su verificacion y control de pago de acuerdo  a lo establecido en la resolucion 1479 de 2015 del MSPS</t>
  </si>
  <si>
    <t>se realizaron 159  actas de pago  cobros, recobros y  pago de cronicos (V.A) y pago de pacientes inimputables</t>
  </si>
  <si>
    <t>32534</t>
  </si>
  <si>
    <t>Más las 2 regionales Ocaña(12 municipio) Pamplona (9 municipios)</t>
  </si>
  <si>
    <t xml:space="preserve">* Entrega y cargue oportuno en la plataforma del SIHO del Ministerio de Salud y Protección Social, el  Tercer Trimestre de 2021,  fecha máxima de cargue  19 de noviembre de 2021, 16 ESE validades oportunamente  del Dpto.                                                                                                </t>
  </si>
  <si>
    <t xml:space="preserve"> -Consolidado del  Informe al Monitoreo,  Seguimiento y Evaluación  al Programa de Saneamiento Fiscal y Financiero viabilizado por el Ministerio de Hacienda y Crédito Público de la s ESE Hospital San Juan de  Dios de Pamplona  y ESE Centro de Rehabilitación Cardioneuromuscular:                                                                                                                                        - tercer  Trimestre de 2021  cargado en la plataforma SIED del Ministerio de Hacienda y Crédito Público Radicado No.1-2021-108356 diciembre 03 de 2021.        </t>
  </si>
  <si>
    <t xml:space="preserve">
- Asesoria permanente de forma virtual con las entidades que lo requieran. 
- Envio de informaciòn a las entidades empledoras a solicitud de las entidades Adminsitraodra y MSPS. 
- Actualizacion de informaciòn en el aplicativo  de la plataforma PISIS, la fecha de finalizaciòn de mesas de saneameinto segun Resoluciòn 828 de junio de 2021,  para el desarrollo del proceso SAP-2012-2016. 
-Acompañamiento a las mesas virtuales que se programan con las diferentes entidades administradoras y empleadoras, con la compañia del delegado del MSPS. 
- Acompañamiento junto a la  Contraloria Genenral de la Republica del informe de ejecuciòn del proceso SAP presentadoporla ESE HUEM. </t>
  </si>
  <si>
    <r>
      <t xml:space="preserve">Se remite a la Oficina de Prestación de Servicios del Instituto Departamental de Salud,  mediante Oficio RF-No.161 del 6 </t>
    </r>
    <r>
      <rPr>
        <sz val="11"/>
        <color indexed="8"/>
        <rFont val="Calibri"/>
        <family val="2"/>
      </rPr>
      <t>de diciembre de 2021,  l</t>
    </r>
    <r>
      <rPr>
        <sz val="11"/>
        <color theme="1"/>
        <rFont val="Calibri"/>
        <family val="2"/>
        <scheme val="minor"/>
      </rPr>
      <t xml:space="preserve">os Indicadores de Gestión Financiera:  Metas de Recaudo de Servicios de Salud y Metas recaudo cartera vigencias anteriores de servicios de salud, correspondientes a la ejecución del tercer trimestre, para el giro de los recursos correspondiente a cada ESE. </t>
    </r>
  </si>
  <si>
    <t xml:space="preserve">Ejecucion de  Recursos del Rubro Fondo de Mitigación de Emergencias -FOME , transferidos mediente la Resolucion 2017 de noviembre 9 de 2020, a trece (13) ESE beneficiarias: de caracter municipal (5) y departamental (8) para un total de recursos para el Dpto Norte de Santander por valor de $11,787,505,000, recursos para ejecución  por parte de  las ESE  y respectivo seguimiento por parte del IDS en la vigencia 2021.  
A dicimebre 30 de 2021, se ejecuto un total del 98%, el saldo por  $183,583,000,oo. Valor que corresponde a cinco  (5) entidades que no ejecutaron los recursosfue devuelto al Tesoro Naional, quedando ejecutado el 100% del valor asignado. 
Se presentaron los informes de ejecucion mensual en el sigueinte orden: sept, con fecha 21/10/2021- oct, con fecha 30/11/2021 y  Nov, se envia formato 3(VS,2017) para ESE Centro, Occidente,Pamplona, Joaquin Emiro Escobar y Hosp Mental .
Se realiza en el aplicativo SIHO el envio mensual al MSPS, de informaciòn de ejecuciòn que realizan las ESE beneficiarias que aun registran saldo de recursos por ejecutar . </t>
  </si>
  <si>
    <r>
      <t xml:space="preserve"> Modificaciones presupuestales asesoradas y con  Conceptos Técnicos  de  modificaciones al  presupuesto ingresos y gastos a las ESE del Departamento, en el cuarto trimestre de 2021: Incorporación Cuentas por Cobrar vigencias anteriores, incremento salarial , adición recursos Salud Pública y Recursos Oferta 2021,  traslados presupuestales,  adición recursos COVID, para un  total de  31</t>
    </r>
    <r>
      <rPr>
        <sz val="11"/>
        <color indexed="8"/>
        <rFont val="Calibri"/>
        <family val="2"/>
      </rPr>
      <t xml:space="preserve"> co</t>
    </r>
    <r>
      <rPr>
        <sz val="11"/>
        <color theme="1"/>
        <rFont val="Calibri"/>
        <family val="2"/>
        <scheme val="minor"/>
      </rPr>
      <t>ncepto técnicos emitidos en el 4 trimestre 2021 para aprobación de las Junta Directiva  de las ESE        
*10 conceptos tecnicos de proyeccion presupuesto vigencia 2022  de la 10 ESE Departamentales de 1, 2 y 3r nivel de atención para aprobación  del CONFIS DPTAL.                                                                                                 *10 conceptos Técnicos  proyecto presupuesto  ingresos y gastos vigencia 2022, de las 10 ESE Departamentales 1,2 y 3 nivel de atención,  dirigidos al Director del IDS para  posterior aprobación por la  junta Directiva de cada  ESE del Dpto .                                                                                                                         Emitiendo en  el cuarto trimestre 2021, 51 conceptos técnicos.</t>
    </r>
  </si>
  <si>
    <t xml:space="preserve">Se envia a las 16 ESE del Dpto:                                                                                                                                                                                                * Circular 407 de octubre 7 de 2021, actualización clasificador presupuestal vigencia 2021, remitiendo el nuevo Sistema de Clasificación presupuestal Entidades Territoriales y Entidades Descentralizadas por cambios en la nomenclatura del clasificador presupuestal.                                                                              *Circular No.069 de octubre 25 de 2021, informando actualización anexos Resolución 3832 de 2019-Taller 1 programación presupuestal y aplicación del CEPPET para las ESE del Nivel Territorial.                                                                                                                              *Circular 072 de noviembre 9 de 2021, socialización disposición pagína web Minhacienda solución taller 1 "programación presupuestal" construido por la Dirección General de Apoyo Fiscal de Minhacienda                                                                                          *Circular No.073 noviembre 18 de 2021, invitación asistencia técnica por parte del Ministerio de Hacienda y Crédito Público virtual, sobre el nuevo catálogo de clasificador presupuestal                                                                                            *Circular No.074 noviembre 18 de 2021, dirigida a los funcionarios del IDS, invitación asistencia técnica por parte del Ministerio de Hacienda y Crédito Público virtual,  sobre el nuevo catálogo de clasificador presupuestal                                              </t>
  </si>
  <si>
    <t>Se envio en Octubre de 2021  la ejecución con corte al 30 de Septiembre de 2021, a la oficina de Planeación del IDS, para el respectivo seguimiento).</t>
  </si>
  <si>
    <t>Actividad desarrollada en el  tercer trimestre de 2021.</t>
  </si>
  <si>
    <t xml:space="preserve">EJECUTADO: Se ejecutó en el tercer trimestre  $9.609.840.855,93  
PROGRAMADO: En el mes de diciembre de 2020 se adopta el presupuesto para vigencia fiscal de 2020 con el Acuerdo N°014 del 29 de diciembre de 2020. 
PRESUPUESTO INICIAL: Subcuenta de Régimen Subsidiado  de $22.211.666.689
ADICIONES: Resolución No.0588 del 23 de febrero de 2021 de $6.132.629.725, Acuerdo No.001 del 24 de marzo de 2021 de $1.386.965.671,16;  Acuerdo No.002 del 24 de marzo de 2021 $31.225.934; Acuerdo No.006 $52.013.843,50, Resolución No.3596 $408.400.295 PRESUPUESTO DEFINITIVO: $30.222.902.157.66
</t>
  </si>
  <si>
    <t xml:space="preserve">EJECUTADO: Se ejecutó en al cuarto trimestre  $31.201.906.732.90
PROGRAMADO: En el mes de diciembre de 2020 se adopta el presupuesto para vigencia fiscal de 2021 con el Acuerdo N°014 del 29 de diciembre de 2020. 
PRESUPUESTO INICIAL: Subcuenta de Régimen Subsidiado  de $22.211.666.689
ADICIONES: Resolución No.0588 del 23 de febrero de 2021 de $6.132.629.725, Acuerdo No.001 del 24 de marzo de 2021 de $1.386.965.671,16;  Acuerdo No.002 del 24 de marzo de 2021 $31.225.934; Acuerdo No.006 $52.013.843,50, Resolución No.3596 $408.400.295 PRESUPUESTO, Acuerdo No.008 $2.084.599.166, Resolución No.4157 $2.500.000.000, Acuerdo No.011 $3.677.352.303, Acuerdo No.013 $379.065.447
DEFINITIVO: $38,863,919,073.66
</t>
  </si>
  <si>
    <t>Cancelación de Reserva - Por medio de la resolucion No.4211 de 05 de noviembre de 2021</t>
  </si>
  <si>
    <t>Ejecución presupuestal de Ingresos y Gastos de los al tercer Trimestre del 2021, consolidada y entregada el 30 de Octubre de 2021 a Sistemas para publicación Gobierno en Línea</t>
  </si>
  <si>
    <r>
      <t>Informe contable del   trimestre de 2021, cargado en el chip de la Contaduría General de la Nación el</t>
    </r>
    <r>
      <rPr>
        <sz val="11"/>
        <rFont val="Arial"/>
        <family val="2"/>
      </rPr>
      <t xml:space="preserve"> 30 de </t>
    </r>
    <r>
      <rPr>
        <sz val="11"/>
        <color indexed="8"/>
        <rFont val="Arial"/>
        <family val="2"/>
      </rPr>
      <t>octubre de 2021.</t>
    </r>
  </si>
  <si>
    <t>Se realizó el registro de todas las operaciones financieras Presupuesto, en el sistema Integrado Financiero TNS. Ejecución de 3942 disponibilidades presupuestales, 6269 registros presupuestales y 6936 definitivas</t>
  </si>
  <si>
    <t>En la oficina de Central de Cuentas se elaboraron , radicaron , tramitarón  y pagaron en el mes de JULIO 645 ordenes de pago, en AGOSTO 577 ordenes de pago  y SEPTIEMBRE 567 ordenes de pago. Para un total de ordenes de pago en el tercer trimestre 2021 de 1,789.   Total acumulado de enero a septiembre de 2021:   3,806 ordenes de pago.</t>
  </si>
  <si>
    <r>
      <t>En la oficina de Central de Cuentas se elaboraron , radicaron , tramitarón  y pagaron en el mes de OCTUBRE</t>
    </r>
    <r>
      <rPr>
        <sz val="11"/>
        <color indexed="10"/>
        <rFont val="Calibri"/>
        <family val="2"/>
      </rPr>
      <t xml:space="preserve"> </t>
    </r>
    <r>
      <rPr>
        <sz val="11"/>
        <color indexed="8"/>
        <rFont val="Calibri"/>
        <family val="2"/>
      </rPr>
      <t xml:space="preserve">647 </t>
    </r>
    <r>
      <rPr>
        <sz val="11"/>
        <color theme="1"/>
        <rFont val="Calibri"/>
        <family val="2"/>
        <scheme val="minor"/>
      </rPr>
      <t>ordenes de pago, en NOVIEMBRE 715</t>
    </r>
    <r>
      <rPr>
        <sz val="11"/>
        <color indexed="10"/>
        <rFont val="Calibri"/>
        <family val="2"/>
      </rPr>
      <t xml:space="preserve"> </t>
    </r>
    <r>
      <rPr>
        <sz val="11"/>
        <color theme="1"/>
        <rFont val="Calibri"/>
        <family val="2"/>
        <scheme val="minor"/>
      </rPr>
      <t>ordenes de pago  y DICIEMBRE</t>
    </r>
    <r>
      <rPr>
        <sz val="11"/>
        <color indexed="8"/>
        <rFont val="Calibri"/>
        <family val="2"/>
      </rPr>
      <t xml:space="preserve"> 1.730</t>
    </r>
    <r>
      <rPr>
        <sz val="11"/>
        <color theme="1"/>
        <rFont val="Calibri"/>
        <family val="2"/>
        <scheme val="minor"/>
      </rPr>
      <t xml:space="preserve"> ordenes de pago. Para un total de ordenes de pago en el cuarto trimestre 2021 de 3092</t>
    </r>
    <r>
      <rPr>
        <sz val="11"/>
        <color indexed="10"/>
        <rFont val="Calibri"/>
        <family val="2"/>
      </rPr>
      <t xml:space="preserve"> .</t>
    </r>
    <r>
      <rPr>
        <sz val="11"/>
        <color theme="1"/>
        <rFont val="Calibri"/>
        <family val="2"/>
        <scheme val="minor"/>
      </rPr>
      <t xml:space="preserve">   Total acumulado de enero a diciembre de 2021: 6.898</t>
    </r>
    <r>
      <rPr>
        <sz val="11"/>
        <color indexed="10"/>
        <rFont val="Calibri"/>
        <family val="2"/>
      </rPr>
      <t xml:space="preserve"> </t>
    </r>
    <r>
      <rPr>
        <sz val="11"/>
        <color theme="1"/>
        <rFont val="Calibri"/>
        <family val="2"/>
        <scheme val="minor"/>
      </rPr>
      <t>ordenes de pago.</t>
    </r>
  </si>
  <si>
    <t xml:space="preserve">MODIFICACIONES PRESUPUESTALES SEGUN: ACUERDOS:  No.008 de Octubre 12 con Dec.001312 del 21 de septiembre de 2021, No.011 del 11 de Noviembre de 2021 con Dec.001485 del 09 de Noviembre de 2021, No.012 del 29 de diciembre de 2021 con Dec.001686 del 20 de Diciembre  de 2021, No.013 del 29 de diciembre de 2021 con Dec. No.001680 del 20 de Diciembre de 2021
Resoluciones No.5189 de Diciembre 29 de 2021.
</t>
  </si>
  <si>
    <t xml:space="preserve">PAGADURIA:                                                                                                                                                                                                      -Retencion en la Fuente presentadas y pagadas  (19 de octubre 2021) mes SEPTIEMBRE 2021,  (19 noviembre 2021) mes OCTUBRE 2021 , (Diciembre 07 2021) mes de NOVIEMBRE, con destino a la Direccion de Impuestos y Aduanas Nacionales -DIAN.                                                                                                                                                                                                                            - Declaracion Bimestral: Septiembre - Octubre (10 de Noviembre  2021)   Retencion  por ICA Destino a la FIDUCIARIA BBVA .                                                                                                                                                                                                                                                                                                                              -Informe de licores y medicamentos correspondiente a los meses de octubre-noviembre, presentados a la Secretaria de Hacienda Departamental, para la Federacion Nacional de Departamentos).                                                                                                                                        -Informe circular Unica Tipo  277 de la supersalud mes de SEPTIEMBRE presentado el 6 de Octubre , mes de OCTUBRE  presentado el 8 Noviembre y el mes de Noviembre  presentado el 6 de seDiciembre de 2021.                                                                         - Reporte mensual de l pago de Estadmpilla prodeporte, proancianos, procultura, profronterizo, Estampilla HUEM reportado a Hacienda   Departamenta.                                                                                                                                                                                                 PRESUPUESTO: 
- FUT Trimestral III 2021 a  consolidar en la secretaria de hacienda departamental.  (Entregado el 27 de Octubre de 2021).
- FUT COVID III TRIMESTRE: (Rendido Octubre 21 de 2021)
 - SUPER COVID (Informe Covid a Control Interno para a la Superintendencia de Salud : *III TRIM 2021 (Rendido : Octubre 14 2021)
- CUIPO TIM III (Rendido 26 de Octubre de 2021)
-RESOL.6348/2016 (III TRIM Ejecución Rentas 12 de Octubre de 2021).
-GOBIERNO EN LINEA (III TRIM - Rendido 29 de Octubre de 2021)
-EJECUCION ACTIVA Y PASIVA PARA CONTRALORIA DPTO (Rendido 5 de Octubre de 2021)
-APLICATIVO FINANCIERO DE TRANSFERENCIAS ETV (Rendido 30 de Octubre de 2021).
EJECUCIONES PROYECTOS MENSUALES ENVIADOS A PLANEACION (Rendido Diciembre 10 de 2021)
</t>
  </si>
  <si>
    <t xml:space="preserve">El plan anual de visitas continua en suspension  según  lo establecido en la Resolución  856 de 2020, el subgrupo de  vigilancia y control realizó  visitas: visitas previas y  de inspeccion vigilancia y control según lo indicado en la actividad propuesta.
 </t>
  </si>
  <si>
    <t>13</t>
  </si>
  <si>
    <t>actividad cumplida en el 2 trimestre del año en curso</t>
  </si>
  <si>
    <t>se reañizo jornada de donacion dehemoderivados en el mes de otubre y en junio  de 2021</t>
  </si>
  <si>
    <t>EN MEL 4 TRIMESTRE SE GESTIONO LA REFERENCIA DE 4647 PACIENTES PROVENIENTES DE LOS 40 MUNICIPIOS DEL DEPARTAMENTO</t>
  </si>
  <si>
    <t xml:space="preserve">En la cuarta sesión ordinaria del Comité de Gestión y Desempeño Institucional, realizada el 02 de diciembre de 2021, la Oficina de Sistemas de Información presentó los resultados de la Etapa de diagnóstico en la Transición IPv4 a IPv6,  esta actividad corresponde a la fase I - Planeación de IPV6, según lo establecido en la Guía de Transición de IPv4 a IPv6 para Colombia, adoptada mediante la Resolución No. 01126 de 2021 de Mintic.
</t>
  </si>
  <si>
    <t>Se realizó seguimiento al software de acuerdo al Catálogo de sistemas de información</t>
  </si>
  <si>
    <t>De conformidad con la Ley de 1712 de 2014, Ley de Transparencia, en el siguiente link de la página web, se presenta el registro de publicaciones  realizadas en el trimestre https://ids.gov.co/web/2021/TRANSPARENCIA/PUBLICACIONES_WEB_DIC_2021.pdf
Con corte a 31 de Diciembre de 2021. 
Actualmente se encuentran publicados y actualizados 11 conjuntos de datos abiertos, los cuales se pueden consultar en el link https://www.datos.gov.co/browse?q=idsnds&amp;sortBy=relevance
Y se difunden mediante publicación en la página web de la entidad www.ids.gov.co</t>
  </si>
  <si>
    <t>Se realizó socialización personalizada de las principales recomendaciones de la  Guía de Mantenimiento Preventivo y Correctivo de los Equipos Informáticos (Res. Nº 2190 de junio 1 de 2017) a  funcionarios y contratistas que presentaron solicitud de soporte técnico en el trimestre.</t>
  </si>
  <si>
    <t>Se implementó la facturación electrónica en el módulo de Cartera del portal TNS oficial, ejecutado mediante Adicional 1 al contrato de prestación de servicios de suscripción a portal TNS oficial anual N°0623, Registro presupuestal No. 00 5701 de dic-14/2021</t>
  </si>
  <si>
    <t>La Oficina de Sistemas de Información presta soporte técnico con el fin de mantener continuidad en los servicios tecnológicos en la entidad. Para lo cual se  atienden las solicitudes de servicio técnico de equipos informáticos. El formato de solicitud de Servicio Interno (Formato F-DE-PE20-03) se  encuentra disponible en la página web institucional en el link : http://10.36.1.14/Calidad/ESTRATEGICO/DIRECCIONAMIENTO%20ESTRATEGICO/PLANEACION%20ESTRATEGICA/V1/P-DE-PE20INFORMATICA/formato/F-DE-PE20-03_v1/F-DE-PE20-03_V1.pdf
Y se hace contacto con la Oficina de Sistemas de Información a través de los canales 
•  Presencial
• Correo electrónico: serviciotecnico@ids.gov.co
• Telefónicamente: Extensión 145</t>
  </si>
  <si>
    <t xml:space="preserve">La entidad hace el seguimiento correspondiente a la Estrategia de Racionalización de Trámites que corresponde a un componente del Plan Anticorrupción y se encuentra publicada en la página web institucional en el link https://ids.gov.co/web/2021/PLAN_INTEGRADO/Racionalizacion_Tramites.xlsx. </t>
  </si>
  <si>
    <t>Durante el trimestre se llevan  acabo tres comites:
30/09/2021 Socializacion del protocolo de apetura de la frontera.
-Visita del Ministerio de Salud 
-Reunion presencial
-
26 /10 /2021 Socializacion temas de interes en sanodad portuaria en los puntos de frontera.
-Estadisticas e vacuancion COVID-19
-Acciones realizadas por los municipios punytos de frontera.
30/11/2021 Socializacion acciones de sanidad portuaria en los pasos fronterizos del departamneto
-Comportamiento COVID-19,estadistica de vacunacion Covid-19.
21/12/21 Cierre de la Vigencia
Socializacion Estadistica pasos de frontera.</t>
  </si>
  <si>
    <t>ç</t>
  </si>
  <si>
    <t>En el  IV Trimestre  se gestionaron  las  necesidades de insumos  de interes en salud publica  para el laboratorio de salud  para su  fortalecimiento y continuidad en el desarrollo  de los diagnosticos.  Para el programa de zoonosis en  vacunacion antirabica , insumos para continuar con la prevencion de las enfermedades ETV, toma demuestas de chagas se adquirieron insumos necesarios</t>
  </si>
  <si>
    <t>se lleva a cabo la asistencia tecnica  a los muniucuoios del departamneto Norte de santander  mediante los referentes de dimensiones y/o componnetes de salud publica  para el trimestre.</t>
  </si>
  <si>
    <t xml:space="preserve">Asistencias técnicas, una a cada IPS especializada en la Estrategia de eliminación de la Transmisión materno infantil VIH/SIDA.
Desarrollo de capacidades del talento humano (coordinadores de salud pública) de los 39 municipios en atención de salud sexual para los adolescentes  Colombianos y migrantes procedentes de Venezuela.
Asistencias técnicas en la Ruta de Atención Integral Materno Perinatal-Resolución 3280 del 2018, a IPS y EAPB.
Asistencias técnicas a coordinadores de salud pública en el seguimiento de la Ruta de Atención Integral Materno Perinatal-Resolución 3280, a las IPS de su municipio. 
 Celebración del Día Mundial de la Alimentación (16 de octubre)alusivo a la vigencia
Desarrollos de capacidades a IPS en el cumplimiento del protocolo de manejo a la atención integral y humanizada frente a la Sífilis Congénita y VIH/Sida.
Se realiza apoyo al seguimiento y evaluacion en l a implementacion de la RIAS de promocion y mantenimiento y ruta materno perinatal, a las ESE´s Hospital Local de los Patios, Hospital Jorge Cristo Sahium, a las EAPB nueva EPS y MEDIMAS.
Sesion del Consejo seccional de estupefacientes de Norte de Santander en el marco del Decreto N° 000701 de 22/6/15.
Sesion del comité departamental para la prevención y reducción del consumo de sustancias psicoactivas en el marco del Decreto N° 000397 de 2/3/2016.
</t>
  </si>
  <si>
    <t xml:space="preserve">Desarrollo de capacidades del talento humano (coordinadores de salud pública) de los 39 municipios en atención de salud sexual para los adolescentes  Colombianos y migrantes procedentes de Venezuela.
Se realiza 01 participacion en la mesa de sistema nacional de coordinacion de responsabilidad penal para adolescentes SARPA , donde se realizo presentacion de los avances del plan de accion.
 seguimiento a los procesos del sistema de vigilancia nutricional winsisvan por grupos poblaciones menores de 18 años, gestantes y adultos mayores de 18 años
seguimiento a los procesos del sistema de vigilancia nutricional winsisvan por grupos poblaciones menores de 18 años, gestantes y adultos mayores de 18 años
Se realizan  01 videoconferencias apoyados por el MSPS por plataforma Microsoft Team donde se hace acompañamiento a los municipios priorizados (cucuta, el zulia, pamplona, gramalote y lourdes).en la estrategia CERS para la etapa de implementacion en la elaboracion del plan de accion.
Taller de formativo sobre la utilización de los tamizajes que abarque orientaciones sobre el contenido, finalidad y uso de tamizajes AUDITT, ASSIT, SRQ y RQC , instrumentos descritos en la Resolución 3280/2018.
Se realiza  01 seguimiento mediante videoconferencias apoyados por el MSPS por plataforma Microsot Team, al proceso de desarrollo del plan de trabajo de la estrategia CERS a los municipios priorizados  (cucuta, el zulia, pamplona, gramalote y lourdes)
Se relaiza 01  evaluacion  del plan de trabajo de la estrategia CERS por medio de documentacion de la estrategia con apoyo de la UNAD 
Se realiza 02 asistencias tecnicas con los  coordinadores de salud publica de los municipios del departamento para el desarrollo de capacidades en los lineaminetos de la DVSCNT y construccion PAS 2022.
Se realizan 03 seguimientos al operador del contrato 0646 del 2021 (concurrencia).
Se realiza 01 mesas de trabajo con la profesional de apoyo de la secretaria de cucuta para la articulacion del desarrollo de estrategias de la DVSCNT.
</t>
  </si>
  <si>
    <t>desarrollo de  la estrategia IAMI Integral  en  los siguientes municipios Tibú, Chinácota, Sardinata, Toledo, La Playa, Abrego
Asistencias técnicas a coordinadores de salud pública en el seguimiento de la Ruta de Atención Integral Materno Perinatal-Resolución 3280, a las IPS de su municipio. 
Profesionales de las coordinaciones de salud publica municipal y profesionales de apoyo,  profesionales a cargo de la estratetegia CERS de los municipios priorizados, profesionales de apoyo de la union temporal cuidandonos juntos un norte saludable, profesionales de las ESE´s y EAPB. 
Taller de formativo sobre  CURSO SOBRE SALUD MENTAL Y APOYO PSICOSOCIAL DE BASE COMUNITARIA EN EMERGENCIAS Y DESPLAZAMIENTOS- SMAPS</t>
  </si>
  <si>
    <t xml:space="preserve">Asistencias técnicas, una a cada IPS especializada en la Estrategia de eliminación de la Transmisión materno infantil VIH/SIDA.
Asistencias técnicas en la Ruta de Atención Integral Materno Perinatal-Resolución 3280 del 2018, a IPS y EAPB.
Desarrollos de capacidades a IPS en el cumplimiento del protocolo de manejo a la atención integral y humanizada frente a la Sífilis Congénita y VIH/Sida.
Cpacitacion en diganostica y trtamiento seguimiento con la endermedad de hansen.
Se realiza fortalecimiento a los profesionales del SSO en la tematica referente a los lienamientos de la DVSCNT mediante videoconferencia por plataforma GOOGLE MEET.
se realiza fortalecimiento a los profesionales odontologos, coordinadores de salud publica referente a la resolucion 202 del 23 de febrero del 2021 mediante plataforma google meet.
Se realiza la mesa con el equipo de cancer con el fin de socilializar el comportamiento del evento de cancer, intervencion por las EAPB hacia el seguimiento de los casos de cancer en menores de 18 años, asistencia tecnica a los profesionales de la salud en "cateteres de quimioterapia y accesos vasculares seguros" y seguimiento a las PQR </t>
  </si>
  <si>
    <t xml:space="preserve"> se realizo  el monitoreo  del proceso de cargue en   la plaforma SISIPRO de la ejecucion del III  trimestre del PAS 2021  se atendierons solicitudes y brindaron asistencias técnicas  a los municipios ; miediante los canales de comunicacion digital ( correo electronico; whatsAPP).
Se da conocer el estado de avance de cada municipio  y la actividad en la cual los relaciona la plataforma; capacitacion sobre  el proceso de ingreso a la plataforma y que significaba cada uno de los módulos de trabajo que dispone la  plataforma para realizar el cargue de la información del PTS 2016-2019 contenido en los diferentes Procesos, Momentos, Pasos y Actividades de la metodología estrategia PASE a la equidad; con el fin de dar uso adecuado de la herramienta web.
Profesionales de las coordinaciones de salud publica municipal y profesionales de apoyo,  profesionales a cargo de la estratetegia CERS de los municipios priorizados, profesionales de apoyo de la union temporal cuidandonos juntos un norte saludable, profesionales de las ESE´s y EAPB. </t>
  </si>
  <si>
    <t>para el IV se lleva a cabo la evaluacion de las aciones contrtadas con la entidades publicas  y privadas.</t>
  </si>
  <si>
    <t xml:space="preserve">En el IV r trimestre del 2021 se realizó intervención con control químico de accion residual a 603  viviendas de comunidad rural, para el control de focos de Malaria en municipios priorizados de acuerdo a caracterización y persistencia epidemiológica de la siguiente manera:
Municipio de Tibú =483 viviendas intervenidas. Beneficiando con la medida de control químico a 1.738 personas.
Municipio de Sardinata =80  viviendas intervenidas. Beneficiando con la medida de control químico a 394  personas.
Municipio de Arboledas=40  viviendas intervenidas. Beneficiando con la medida de control químico a 144 personas.
 Se realizan 367 toma de muestras de agua en sistemas de acueducto urbano y rural de los 39 municpios del departamneto Norte de Santander.
</t>
  </si>
  <si>
    <t xml:space="preserve"> Se realiza inspeccion vigilancia y  Control    a  prestadores de  establecimientos farmaceuticos  en los muniicipios de Santiago, cornejo, san cayetano, agua clara, buena esperanza, bochalema, durania, chinacota,tibu , pachele, campo 2, tres bocas , la gabarra,pamplonaheran, ragonvalia, pamplona. 
Asistemcia tecnica en la guia integral de HANSEN a los muniicpios del departamento.</t>
  </si>
  <si>
    <t>Cumplimiento en la entrega del reporte semanal : 13 reportes
Silencio Epidemiologixo :0
Oportunidad en la notificación semanal: 520 archivos planos
Cumplimiento en el ajuste de casos: sospechoso 1140,probable 522311,laboratorio 94632,clinica 33727,nexo 595 ,descartado 369531 ,error digitacion 3942
Ajuste de casos: 1035208 casos notificados al SIVIGILA</t>
  </si>
  <si>
    <t>870</t>
  </si>
  <si>
    <t>1344</t>
  </si>
  <si>
    <t xml:space="preserve">El dia 22 de noviembre el equipo operativo RIAS del IDS  realizo visita de verificación a las acciones que hacen parte en la implementación de las RIAS resolución 3280 de 2018 con los aseguradores contratados año 2021, en la ESE Hospital Local de Villa del RosarioPor parte de la ESE Local de Villa del Rosario:dentro de los compromisos a presentar por parte de la ESE son: Elaborar y ejecutar el plan de mejora, cronograma e informes de avances de acuerdo a los hallazgos evidenciados que se presentaran en el informe de la auditoría realizada por el Instituto Departamental de Salud de Norte de Santander. Asi mismo el 13 de diciembre se realiza visita  a la EAPB nueva EPS para Monitoreo y Sequimiento a la implementación de acciones que hacen parte
en la implementación de las RIAS resolución 3280 de 2018. excentuaudo !o
relacionado a la Resolución 276 de 2019.
ISe socializa objetivo y metodclogía de la auditoría a realizar, se conformar: grupos
de trabajo donde se tuvo acompañamiento siempre por funcionarios de la entidad
auditada y se tienen soportes digitales de  las acciones en desarrollo por la entidad.
</t>
  </si>
  <si>
    <t xml:space="preserve">Siendo las 2 de la tarde del día 03 de diciembre del año 2021 se realiza socialización   a 19 madres fami  del instituto colombiano de bienestar familiar del barrio la ermita por Dimensión Transversal de Gestión Diferencial de Poblaciones Vulnerables del Instituto Departamental de Salud,  sobre las infecciones respiratorias agudas como los signos, síntomas, mensajes claves. Al comenzar la capácitacion se realizó serie de preguntas para observar los conocimientos de las asistentes sobre el tema y el manejo que dan  a los niños en estos de caso de picos respiratorios,  explicación completa de las 18 prácticas de la cartilla AIEPI, donde se busca incorporar en los servicios de salud una evaluación integral  a los niños cuando están en la institución.  
El primer tema se hizo explicación de cuáles son los tres mensajes claves y que tener en cuenta en cada uno para una emergencia :
1. como evitar que el niño se enferme: con un adecuado lavado de manos, vacunas al día.
2. Como cuidar al niño enfermo: tenerlo hidratado, y buen uso de medicamentos
3. Cuando llevarlo al médico: fiebre, cianosis.
socializacioncompleta de las 18 estrategias AIEPI se van a mirar las enfermedades de la infancia, trabajar en partes comunitarias para poder saber cuántos niños hay con enfermedades, por ejemplo diarrea desnutrición, Buscamos que se incorporen lo que se hace en el componente comunitario en parte de la salud, captar donde viven los niños con cada uno de sus dx, para prevenir la mortalidad. </t>
  </si>
  <si>
    <t xml:space="preserve">Mediante convocatoria realizada por la responsable de la Dimensión transversal de poblaciones  vulnerables Jenit Cecilia Colmenares se cita a las 8:30 a.m. del día 16 de diciembre del año en curso a los Profesionales de las IPS de la red pública y privada que consolidan la información de los indicadores de con salas ERA. Para este seguimiento se socializa nuevamente por parte de la responsable de la dimensión la matriz de indicadores ante la reiteración de errores en el diligenciamiento de dicSe solicita realizar corte de la información a 27 de diciembre y enviar por parte de las IPS en la respectiva matriz al correo electrónico promocionsocial@ids.gov.co realizar el respectivo cargue por parte de la dimensión el día 28 de diciembre en el drive del ministerio, se fijan los siguientes compromisos Realizar corte de la información a 27 de diciembre y enviar por parte de las IPS en la respectiva matriz al correo electrónico promocionsocial@ids.gov.co
Envío de matriz a las IPS por parte de la DTGDPV para reporte semanal de casos.
</t>
  </si>
  <si>
    <t>Pese a la articulacion realizada con la secretaria de educacion departamental no se pudo llevar a cabo el desarrollo de la actividad programada</t>
  </si>
  <si>
    <t>No se realiza convocatoria por solicitud de la comunidad indigena, se programa para la vigencia 2022</t>
  </si>
  <si>
    <t xml:space="preserve"> Se logra 30 Municipios asesorados y asistidos técnicamente  en el procesos de enfoque diferencial para la  formulación y desarrollo de objetivos, estrategias y acciones acordes en el marco de la garantía de derechos de la  población víctima del conflicto armado, con enfásis en municipios PEDET.</t>
  </si>
  <si>
    <t>se logra la Implementación del protocolo en atencion en salud con enfoque Psicosocial a victimas del conflicto armado</t>
  </si>
  <si>
    <t>Se logra 11 Municipios con  Implementación del protocolo en atencion en salud con enfoque Psicosocial a victimas del conflicto armado</t>
  </si>
  <si>
    <t>Se logra 32 Municipios asesorados y asistidos técnicamente  en el procesos de enfoque diferencial para la  formulación y desarrollo de objetivos, estrategias y acciones acordes en el marco de la garantía de derechos de las Personas con Discapacidad.</t>
  </si>
  <si>
    <t>Desde el mes de octubre del presente año se ha ido solicitando y recolectando la información referente a la vacunación contra el COVID 19 de los adultos mayores y cuidadores que hacen parte de los centros de protección de los 40 municipios del Norte de Santander. Toda esta información se ha solicitado a través de correos electrónicos, llamadas telefónicas y por el grupo de whatsapp al representante y/o coordinador del centro.  Una vez recepcionada la información se ingresa a una matriz donde se lleva un control y análisis exhaustivo para tener una precisión exacta de cuantos adultos mayores y cuidadores han recibido su esquema completo.  A la fecha 10 de Diciembre solo 26  centros de protección han enviado puntualmente dicha información quedando pendiente los municipios de Hacarí, Ocaña, Cacotá, Patios, Zulia, Convención, El Tarra, Ábrego, El Carmen, Villa Caro, Cúcuta y Chinacot</t>
  </si>
  <si>
    <t>LAS DEMANDAS RADICADAS EN EL TRIMESTRE, SE CONTESTAN DENTRO DE LOS TERMINOS EN EL MISMO TRIMETRES O EN EL SIGUIENTE.</t>
  </si>
  <si>
    <t>%</t>
  </si>
  <si>
    <t>124</t>
  </si>
  <si>
    <t>49</t>
  </si>
  <si>
    <t>10 plazas vacantes pendientes de asignación.</t>
  </si>
  <si>
    <t>380</t>
  </si>
  <si>
    <t>35</t>
  </si>
  <si>
    <t>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</si>
</sst>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dd/mm/yyyy;@"/>
    <numFmt numFmtId="165" formatCode="0.0"/>
    <numFmt numFmtId="166" formatCode="0.0%"/>
    <numFmt numFmtId="167" formatCode="_(&quot;$&quot;\ * #,##0.00_);_(&quot;$&quot;\ * \(#,##0.00\);_(&quot;$&quot;\ * &quot;-&quot;??_);_(@_)"/>
    <numFmt numFmtId="168" formatCode="&quot;$&quot;\ #,##0.00"/>
    <numFmt numFmtId="169" formatCode="_-&quot;$&quot;\ * #,##0.00_-;\-&quot;$&quot;\ * #,##0.00_-;_-&quot;$&quot;\ * &quot;-&quot;_-;_-@_-"/>
    <numFmt numFmtId="170" formatCode="_-&quot;$&quot;\ * #,##0_-;\-&quot;$&quot;\ * #,##0_-;_-&quot;$&quot;\ * &quot;-&quot;_-;_-@_-"/>
    <numFmt numFmtId="171" formatCode="_-* #,##0_-;\-* #,##0_-;_-* &quot;-&quot;_-;_-@_-"/>
    <numFmt numFmtId="172" formatCode="_-&quot;$&quot;\ * #,##0.00_-;\-&quot;$&quot;\ * #,##0.00_-;_-&quot;$&quot;\ * &quot;-&quot;??_-;_-@_-"/>
    <numFmt numFmtId="173" formatCode="_-* #,##0.00_-;\-* #,##0.00_-;_-* &quot;-&quot;??_-;_-@_-"/>
  </numFmts>
  <fonts count="64">
    <font>
      <sz val="11"/>
      <color theme="1"/>
      <name val="Calibri"/>
      <family val="2"/>
      <scheme val="minor"/>
    </font>
    <font>
      <sz val="11"/>
      <name val="Arial"/>
      <family val="2"/>
    </font>
    <font>
      <b/>
      <sz val="11"/>
      <name val="Arial"/>
      <family val="2"/>
    </font>
    <font>
      <sz val="10"/>
      <name val="Arial"/>
      <family val="2"/>
    </font>
    <font>
      <sz val="11"/>
      <color theme="1"/>
      <name val="Calibri"/>
      <family val="2"/>
      <scheme val="minor"/>
    </font>
    <font>
      <b/>
      <sz val="28"/>
      <name val="Arial"/>
      <family val="2"/>
    </font>
    <font>
      <sz val="11"/>
      <color theme="1"/>
      <name val="Arial"/>
      <family val="2"/>
    </font>
    <font>
      <b/>
      <sz val="11"/>
      <color theme="1"/>
      <name val="Calibri"/>
      <family val="2"/>
      <scheme val="minor"/>
    </font>
    <font>
      <b/>
      <sz val="14"/>
      <name val="Arial"/>
      <family val="2"/>
    </font>
    <font>
      <b/>
      <u/>
      <sz val="14"/>
      <name val="Arial"/>
      <family val="2"/>
    </font>
    <font>
      <sz val="10"/>
      <color indexed="81"/>
      <name val="Tahoma"/>
      <family val="2"/>
    </font>
    <font>
      <sz val="9"/>
      <name val="Arial"/>
      <family val="2"/>
    </font>
    <font>
      <sz val="12"/>
      <name val="Arial"/>
      <family val="2"/>
    </font>
    <font>
      <b/>
      <sz val="11"/>
      <color theme="1"/>
      <name val="Arial"/>
      <family val="2"/>
    </font>
    <font>
      <sz val="10"/>
      <name val="Calibri"/>
      <family val="2"/>
      <scheme val="minor"/>
    </font>
    <font>
      <sz val="11"/>
      <name val="Calibri"/>
      <family val="2"/>
      <scheme val="minor"/>
    </font>
    <font>
      <sz val="11"/>
      <color rgb="FF000000"/>
      <name val="Arial"/>
      <family val="2"/>
    </font>
    <font>
      <sz val="11"/>
      <color rgb="FFFF0000"/>
      <name val="Arial"/>
      <family val="2"/>
    </font>
    <font>
      <b/>
      <sz val="14"/>
      <color theme="1"/>
      <name val="Arial"/>
      <family val="2"/>
    </font>
    <font>
      <b/>
      <u/>
      <sz val="14"/>
      <color theme="1"/>
      <name val="Arial"/>
      <family val="2"/>
    </font>
    <font>
      <b/>
      <sz val="22"/>
      <color theme="1"/>
      <name val="Arial"/>
      <family val="2"/>
    </font>
    <font>
      <b/>
      <sz val="18"/>
      <color theme="1"/>
      <name val="Arial"/>
      <family val="2"/>
    </font>
    <font>
      <b/>
      <u/>
      <sz val="18"/>
      <color rgb="FFC00000"/>
      <name val="Arial"/>
      <family val="2"/>
    </font>
    <font>
      <b/>
      <sz val="12"/>
      <color theme="1"/>
      <name val="Arial"/>
      <family val="2"/>
    </font>
    <font>
      <sz val="12"/>
      <color theme="1"/>
      <name val="Arial"/>
      <family val="2"/>
    </font>
    <font>
      <b/>
      <sz val="12"/>
      <name val="Arial"/>
      <family val="2"/>
    </font>
    <font>
      <b/>
      <sz val="10"/>
      <color indexed="8"/>
      <name val="Arial"/>
      <family val="2"/>
    </font>
    <font>
      <sz val="10"/>
      <color indexed="8"/>
      <name val="Arial Narrow"/>
      <family val="2"/>
    </font>
    <font>
      <b/>
      <sz val="20"/>
      <color indexed="21"/>
      <name val="Arial Narrow"/>
      <family val="2"/>
    </font>
    <font>
      <b/>
      <sz val="12"/>
      <color indexed="8"/>
      <name val="Arial Narrow"/>
      <family val="2"/>
    </font>
    <font>
      <b/>
      <sz val="12"/>
      <color indexed="8"/>
      <name val="Arial"/>
      <family val="2"/>
    </font>
    <font>
      <b/>
      <sz val="9"/>
      <name val="Arial"/>
      <family val="2"/>
    </font>
    <font>
      <sz val="9"/>
      <color rgb="FF000000"/>
      <name val="Arial"/>
      <family val="2"/>
    </font>
    <font>
      <sz val="9"/>
      <color rgb="FFFF0000"/>
      <name val="Arial"/>
      <family val="2"/>
    </font>
    <font>
      <sz val="12"/>
      <color indexed="81"/>
      <name val="Tahoma"/>
      <family val="2"/>
    </font>
    <font>
      <sz val="9"/>
      <color indexed="81"/>
      <name val="Tahoma"/>
      <family val="2"/>
    </font>
    <font>
      <b/>
      <u/>
      <sz val="18"/>
      <color theme="5"/>
      <name val="Arial"/>
      <family val="2"/>
    </font>
    <font>
      <sz val="12"/>
      <color rgb="FF000000"/>
      <name val="Arial"/>
      <family val="2"/>
    </font>
    <font>
      <b/>
      <u/>
      <sz val="18"/>
      <color theme="6" tint="-0.499984740745262"/>
      <name val="Arial"/>
      <family val="2"/>
    </font>
    <font>
      <b/>
      <u/>
      <sz val="18"/>
      <color theme="8" tint="-0.249977111117893"/>
      <name val="Arial"/>
      <family val="2"/>
    </font>
    <font>
      <sz val="12"/>
      <color rgb="FF222222"/>
      <name val="Arial"/>
      <family val="2"/>
    </font>
    <font>
      <sz val="10"/>
      <color theme="1"/>
      <name val="Arial"/>
      <family val="2"/>
    </font>
    <font>
      <sz val="10"/>
      <color theme="1"/>
      <name val="Calibri"/>
      <family val="2"/>
      <scheme val="minor"/>
    </font>
    <font>
      <sz val="11"/>
      <name val="Calibri"/>
      <family val="2"/>
    </font>
    <font>
      <sz val="9"/>
      <name val="Arial Narrow"/>
      <family val="2"/>
    </font>
    <font>
      <b/>
      <sz val="9"/>
      <color indexed="81"/>
      <name val="Tahoma"/>
      <family val="2"/>
    </font>
    <font>
      <sz val="16"/>
      <color indexed="81"/>
      <name val="Tahoma"/>
      <family val="2"/>
    </font>
    <font>
      <b/>
      <sz val="8"/>
      <color indexed="81"/>
      <name val="Tahoma"/>
      <family val="2"/>
    </font>
    <font>
      <sz val="18"/>
      <color indexed="81"/>
      <name val="Tahoma"/>
      <family val="2"/>
    </font>
    <font>
      <sz val="11"/>
      <color indexed="63"/>
      <name val="Arial"/>
      <family val="2"/>
    </font>
    <font>
      <sz val="10"/>
      <color indexed="8"/>
      <name val="Arial"/>
      <family val="2"/>
    </font>
    <font>
      <sz val="8"/>
      <name val="Calibri"/>
      <family val="2"/>
      <scheme val="minor"/>
    </font>
    <font>
      <sz val="14"/>
      <name val="Arial"/>
      <family val="2"/>
    </font>
    <font>
      <sz val="12"/>
      <color theme="1"/>
      <name val="Calibri"/>
      <family val="2"/>
      <scheme val="minor"/>
    </font>
    <font>
      <b/>
      <sz val="11"/>
      <name val="Calibri"/>
      <family val="2"/>
      <scheme val="minor"/>
    </font>
    <font>
      <b/>
      <sz val="10"/>
      <name val="Arial"/>
      <family val="2"/>
    </font>
    <font>
      <sz val="12"/>
      <color rgb="FF0E0E0E"/>
      <name val="Arial"/>
      <family val="2"/>
    </font>
    <font>
      <sz val="12"/>
      <color indexed="63"/>
      <name val="Arial"/>
      <family val="2"/>
    </font>
    <font>
      <b/>
      <sz val="11"/>
      <color indexed="8"/>
      <name val="Calibri"/>
      <family val="2"/>
    </font>
    <font>
      <sz val="14"/>
      <color theme="1"/>
      <name val="Calibri"/>
      <family val="2"/>
      <scheme val="minor"/>
    </font>
    <font>
      <sz val="11"/>
      <color indexed="8"/>
      <name val="Calibri"/>
      <family val="2"/>
    </font>
    <font>
      <b/>
      <sz val="11"/>
      <color rgb="FFFF0000"/>
      <name val="Arial"/>
      <family val="2"/>
    </font>
    <font>
      <sz val="11"/>
      <color indexed="8"/>
      <name val="Arial"/>
      <family val="2"/>
    </font>
    <font>
      <sz val="11"/>
      <color indexed="10"/>
      <name val="Calibri"/>
      <family val="2"/>
    </font>
  </fonts>
  <fills count="2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0"/>
        <bgColor theme="0"/>
      </patternFill>
    </fill>
    <fill>
      <patternFill patternType="solid">
        <fgColor theme="0"/>
        <bgColor rgb="FFFFFF00"/>
      </patternFill>
    </fill>
    <fill>
      <patternFill patternType="solid">
        <fgColor theme="0"/>
        <bgColor rgb="FFFF0000"/>
      </patternFill>
    </fill>
    <fill>
      <patternFill patternType="solid">
        <fgColor theme="8" tint="0.79998168889431442"/>
        <bgColor indexed="64"/>
      </patternFill>
    </fill>
    <fill>
      <patternFill patternType="solid">
        <fgColor theme="0"/>
        <bgColor rgb="FFFFFFFF"/>
      </patternFill>
    </fill>
  </fills>
  <borders count="5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rgb="FF000000"/>
      </top>
      <bottom style="thin">
        <color indexed="64"/>
      </bottom>
      <diagonal/>
    </border>
  </borders>
  <cellStyleXfs count="82">
    <xf numFmtId="0" fontId="0" fillId="0" borderId="0"/>
    <xf numFmtId="0" fontId="3" fillId="0" borderId="0"/>
    <xf numFmtId="0" fontId="4" fillId="0" borderId="0"/>
    <xf numFmtId="9" fontId="4" fillId="0" borderId="0" applyFont="0" applyFill="0" applyBorder="0" applyAlignment="0" applyProtection="0"/>
    <xf numFmtId="0" fontId="3" fillId="0" borderId="0"/>
    <xf numFmtId="43"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1" fontId="4"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1" fontId="4"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1" fontId="4"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1" fontId="4"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cellStyleXfs>
  <cellXfs count="708">
    <xf numFmtId="0" fontId="0" fillId="0" borderId="0" xfId="0"/>
    <xf numFmtId="0" fontId="0" fillId="0" borderId="0" xfId="0" applyAlignment="1" applyProtection="1">
      <alignment wrapText="1"/>
      <protection locked="0"/>
    </xf>
    <xf numFmtId="0" fontId="5" fillId="2" borderId="0" xfId="0" applyFont="1" applyFill="1" applyBorder="1" applyAlignment="1" applyProtection="1">
      <alignment vertical="center" wrapText="1"/>
      <protection locked="0"/>
    </xf>
    <xf numFmtId="49" fontId="5" fillId="2" borderId="0" xfId="0" applyNumberFormat="1" applyFont="1" applyFill="1" applyBorder="1" applyAlignment="1" applyProtection="1">
      <alignment vertical="center" wrapText="1"/>
      <protection locked="0"/>
    </xf>
    <xf numFmtId="0" fontId="0" fillId="2" borderId="0" xfId="0" applyFill="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49" fontId="0" fillId="0" borderId="0" xfId="0" applyNumberFormat="1" applyAlignment="1" applyProtection="1">
      <alignment wrapText="1"/>
      <protection locked="0"/>
    </xf>
    <xf numFmtId="0" fontId="7" fillId="0" borderId="0" xfId="0" applyFont="1" applyAlignment="1" applyProtection="1">
      <alignment wrapText="1"/>
      <protection locked="0"/>
    </xf>
    <xf numFmtId="0" fontId="0" fillId="0" borderId="0" xfId="0" applyAlignment="1" applyProtection="1">
      <alignment wrapText="1"/>
    </xf>
    <xf numFmtId="1"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vertical="center" wrapText="1"/>
      <protection locked="0"/>
    </xf>
    <xf numFmtId="0" fontId="2" fillId="3" borderId="25" xfId="0" applyFont="1" applyFill="1" applyBorder="1" applyAlignment="1" applyProtection="1">
      <alignment horizontal="center" vertical="center" wrapText="1"/>
    </xf>
    <xf numFmtId="49" fontId="2" fillId="3" borderId="26" xfId="0" applyNumberFormat="1" applyFont="1" applyFill="1" applyBorder="1" applyAlignment="1" applyProtection="1">
      <alignment horizontal="center" vertical="center" wrapText="1"/>
    </xf>
    <xf numFmtId="0" fontId="2" fillId="3" borderId="5" xfId="0" applyFont="1" applyFill="1" applyBorder="1" applyAlignment="1" applyProtection="1">
      <alignment vertical="center" wrapText="1"/>
    </xf>
    <xf numFmtId="0" fontId="2" fillId="6" borderId="27" xfId="0" applyFont="1" applyFill="1" applyBorder="1" applyAlignment="1" applyProtection="1">
      <alignment horizontal="center" vertical="center" wrapText="1"/>
    </xf>
    <xf numFmtId="49" fontId="2" fillId="6" borderId="5" xfId="0" applyNumberFormat="1" applyFont="1" applyFill="1" applyBorder="1" applyAlignment="1" applyProtection="1">
      <alignment horizontal="center" vertical="center" wrapText="1"/>
    </xf>
    <xf numFmtId="0" fontId="2" fillId="6" borderId="5" xfId="0" applyFont="1" applyFill="1" applyBorder="1" applyAlignment="1" applyProtection="1">
      <alignment vertical="center" wrapText="1"/>
    </xf>
    <xf numFmtId="0" fontId="2" fillId="4" borderId="25"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center" vertical="center" wrapText="1"/>
    </xf>
    <xf numFmtId="0" fontId="2" fillId="4" borderId="5" xfId="0" applyFont="1" applyFill="1" applyBorder="1" applyAlignment="1" applyProtection="1">
      <alignment vertical="center" wrapText="1"/>
    </xf>
    <xf numFmtId="0" fontId="2" fillId="7" borderId="25" xfId="0" applyFont="1" applyFill="1" applyBorder="1" applyAlignment="1" applyProtection="1">
      <alignment horizontal="center" vertical="center" wrapText="1"/>
    </xf>
    <xf numFmtId="49" fontId="2" fillId="7" borderId="26" xfId="0" applyNumberFormat="1" applyFont="1" applyFill="1" applyBorder="1" applyAlignment="1" applyProtection="1">
      <alignment horizontal="center" vertical="center" wrapText="1"/>
    </xf>
    <xf numFmtId="0" fontId="2" fillId="7" borderId="5" xfId="0" applyFont="1" applyFill="1" applyBorder="1" applyAlignment="1" applyProtection="1">
      <alignment vertical="center" wrapText="1"/>
    </xf>
    <xf numFmtId="0" fontId="2" fillId="5" borderId="24"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6" fillId="0" borderId="0" xfId="0" applyFont="1" applyAlignment="1" applyProtection="1">
      <alignment wrapText="1"/>
    </xf>
    <xf numFmtId="1" fontId="1" fillId="2" borderId="8" xfId="0" applyNumberFormat="1" applyFont="1" applyFill="1" applyBorder="1" applyAlignment="1" applyProtection="1">
      <alignment horizontal="center" vertical="center" wrapText="1"/>
      <protection locked="0"/>
    </xf>
    <xf numFmtId="9" fontId="1" fillId="2" borderId="1" xfId="3" applyFont="1" applyFill="1" applyBorder="1" applyAlignment="1" applyProtection="1">
      <alignment horizontal="center" vertical="center" wrapText="1"/>
    </xf>
    <xf numFmtId="9" fontId="1" fillId="2" borderId="1" xfId="0" applyNumberFormat="1" applyFont="1" applyFill="1" applyBorder="1" applyAlignment="1" applyProtection="1">
      <alignment horizontal="center" vertical="center" wrapText="1"/>
    </xf>
    <xf numFmtId="0" fontId="1" fillId="8" borderId="1" xfId="1" applyFont="1" applyFill="1" applyBorder="1" applyAlignment="1">
      <alignment horizontal="center" vertical="center" wrapText="1"/>
    </xf>
    <xf numFmtId="0" fontId="1" fillId="2" borderId="1" xfId="0" applyFont="1" applyFill="1" applyBorder="1" applyAlignment="1" applyProtection="1">
      <alignment wrapText="1"/>
      <protection locked="0"/>
    </xf>
    <xf numFmtId="9" fontId="1" fillId="2" borderId="1" xfId="3" applyFont="1" applyFill="1" applyBorder="1" applyAlignment="1">
      <alignment horizontal="center" vertical="center" wrapText="1"/>
    </xf>
    <xf numFmtId="0" fontId="0" fillId="2" borderId="0" xfId="0" applyFill="1"/>
    <xf numFmtId="0" fontId="23" fillId="11" borderId="1"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justify" vertical="center" wrapText="1"/>
    </xf>
    <xf numFmtId="0" fontId="24" fillId="2" borderId="5"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0" fillId="0" borderId="0" xfId="0" applyFill="1" applyBorder="1" applyAlignment="1">
      <alignment horizontal="left" vertical="top"/>
    </xf>
    <xf numFmtId="0" fontId="25" fillId="0" borderId="26"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0" fillId="0" borderId="0" xfId="0" applyProtection="1"/>
    <xf numFmtId="0" fontId="27" fillId="0" borderId="26" xfId="0" applyFont="1" applyBorder="1" applyAlignment="1" applyProtection="1">
      <alignment horizontal="justify" vertical="top" wrapText="1"/>
    </xf>
    <xf numFmtId="0" fontId="28" fillId="0" borderId="0" xfId="0" applyFont="1" applyBorder="1" applyAlignment="1" applyProtection="1">
      <alignment horizontal="center" vertical="center" wrapText="1"/>
    </xf>
    <xf numFmtId="0" fontId="0" fillId="0" borderId="0" xfId="0" applyBorder="1"/>
    <xf numFmtId="0" fontId="26" fillId="0" borderId="0" xfId="0" applyFont="1" applyFill="1" applyBorder="1" applyAlignment="1" applyProtection="1">
      <alignment horizontal="center" vertical="center" wrapText="1"/>
      <protection locked="0"/>
    </xf>
    <xf numFmtId="0" fontId="26" fillId="0" borderId="0" xfId="0" applyFont="1" applyBorder="1" applyAlignment="1" applyProtection="1">
      <alignment horizontal="left" vertical="center" wrapText="1"/>
    </xf>
    <xf numFmtId="0" fontId="26" fillId="0" borderId="1" xfId="0" applyFont="1" applyFill="1" applyBorder="1" applyAlignment="1" applyProtection="1">
      <alignment horizontal="center" vertical="center" wrapText="1"/>
    </xf>
    <xf numFmtId="0" fontId="29" fillId="0" borderId="26" xfId="0" applyFont="1" applyBorder="1" applyAlignment="1" applyProtection="1">
      <alignment horizontal="justify" vertical="top" wrapText="1"/>
    </xf>
    <xf numFmtId="0" fontId="30" fillId="12" borderId="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0" fillId="0" borderId="0" xfId="0" applyFill="1" applyBorder="1"/>
    <xf numFmtId="0" fontId="0" fillId="0" borderId="0" xfId="0" applyBorder="1" applyAlignment="1" applyProtection="1">
      <alignment horizontal="center"/>
    </xf>
    <xf numFmtId="0" fontId="26" fillId="0" borderId="0" xfId="0" applyFont="1" applyFill="1" applyBorder="1" applyAlignment="1" applyProtection="1">
      <alignment horizontal="center" vertical="center" wrapText="1"/>
    </xf>
    <xf numFmtId="0" fontId="26" fillId="12" borderId="0" xfId="0" applyFont="1" applyFill="1" applyBorder="1" applyAlignment="1" applyProtection="1">
      <alignment horizontal="center" vertical="center" wrapText="1"/>
    </xf>
    <xf numFmtId="0" fontId="31" fillId="0" borderId="38"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38" xfId="0" applyFont="1" applyFill="1" applyBorder="1" applyAlignment="1">
      <alignment horizontal="left" vertical="top" wrapText="1"/>
    </xf>
    <xf numFmtId="0" fontId="11" fillId="0" borderId="38" xfId="0" applyFont="1" applyFill="1" applyBorder="1" applyAlignment="1">
      <alignment horizontal="left" vertical="center" wrapText="1"/>
    </xf>
    <xf numFmtId="164" fontId="32" fillId="0" borderId="38" xfId="0" applyNumberFormat="1" applyFont="1" applyFill="1" applyBorder="1" applyAlignment="1">
      <alignment horizontal="right" vertical="center" wrapText="1" indent="1"/>
    </xf>
    <xf numFmtId="0" fontId="33" fillId="0" borderId="38" xfId="0" applyFont="1" applyFill="1" applyBorder="1" applyAlignment="1">
      <alignment horizontal="left" vertical="top" wrapText="1"/>
    </xf>
    <xf numFmtId="0" fontId="18" fillId="2" borderId="0" xfId="0" applyFont="1" applyFill="1" applyAlignment="1"/>
    <xf numFmtId="0" fontId="24" fillId="0" borderId="5" xfId="0" applyFont="1" applyFill="1" applyBorder="1" applyAlignment="1">
      <alignment horizontal="center" vertical="center" wrapText="1"/>
    </xf>
    <xf numFmtId="0" fontId="37" fillId="0" borderId="1" xfId="0" applyFont="1" applyFill="1" applyBorder="1" applyAlignment="1">
      <alignment vertical="center" wrapText="1"/>
    </xf>
    <xf numFmtId="0" fontId="0" fillId="2" borderId="0" xfId="0" applyFill="1" applyAlignment="1">
      <alignment horizontal="center"/>
    </xf>
    <xf numFmtId="0" fontId="24" fillId="2" borderId="1" xfId="0" applyFont="1" applyFill="1" applyBorder="1" applyAlignment="1">
      <alignment vertical="center" wrapText="1"/>
    </xf>
    <xf numFmtId="0" fontId="0" fillId="2" borderId="0" xfId="0" applyFill="1" applyAlignment="1" applyProtection="1">
      <alignment wrapText="1"/>
      <protection locked="0"/>
    </xf>
    <xf numFmtId="0" fontId="0" fillId="2" borderId="1" xfId="0" applyFill="1" applyBorder="1" applyAlignment="1">
      <alignment horizontal="center" vertical="center" wrapText="1"/>
    </xf>
    <xf numFmtId="0" fontId="1" fillId="2" borderId="31" xfId="0" applyFont="1" applyFill="1" applyBorder="1" applyAlignment="1" applyProtection="1">
      <alignment horizontal="center" vertical="center" wrapText="1"/>
      <protection locked="0"/>
    </xf>
    <xf numFmtId="0" fontId="1" fillId="2" borderId="1" xfId="0" applyFont="1" applyFill="1" applyBorder="1" applyAlignment="1">
      <alignment horizontal="justify" vertical="center" wrapText="1"/>
    </xf>
    <xf numFmtId="0" fontId="1" fillId="0" borderId="1" xfId="0" applyFont="1" applyFill="1" applyBorder="1" applyAlignment="1" applyProtection="1">
      <alignment horizontal="center" vertical="center" wrapText="1"/>
      <protection locked="0"/>
    </xf>
    <xf numFmtId="165" fontId="1" fillId="0" borderId="1" xfId="0" applyNumberFormat="1" applyFont="1" applyFill="1" applyBorder="1" applyAlignment="1" applyProtection="1">
      <alignment horizontal="center" vertical="center" wrapText="1"/>
      <protection locked="0"/>
    </xf>
    <xf numFmtId="1" fontId="1" fillId="0" borderId="8" xfId="0" applyNumberFormat="1" applyFont="1" applyFill="1" applyBorder="1" applyAlignment="1" applyProtection="1">
      <alignment horizontal="center" vertical="center" wrapText="1"/>
      <protection locked="0"/>
    </xf>
    <xf numFmtId="9" fontId="1" fillId="0" borderId="1" xfId="3" applyFont="1" applyFill="1" applyBorder="1" applyAlignment="1" applyProtection="1">
      <alignment horizontal="center" vertical="center" wrapText="1"/>
    </xf>
    <xf numFmtId="1" fontId="1" fillId="0" borderId="1" xfId="0" applyNumberFormat="1" applyFont="1" applyFill="1" applyBorder="1" applyAlignment="1" applyProtection="1">
      <alignment horizontal="center" vertical="center" wrapText="1"/>
      <protection locked="0"/>
    </xf>
    <xf numFmtId="1" fontId="6" fillId="0" borderId="8" xfId="0" applyNumberFormat="1" applyFont="1" applyBorder="1" applyAlignment="1" applyProtection="1">
      <alignment horizontal="center" vertical="center" wrapText="1"/>
      <protection locked="0"/>
    </xf>
    <xf numFmtId="49" fontId="1" fillId="0" borderId="1" xfId="0" applyNumberFormat="1"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1"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wrapText="1"/>
      <protection locked="0"/>
    </xf>
    <xf numFmtId="9" fontId="1" fillId="0" borderId="1" xfId="0" applyNumberFormat="1" applyFont="1" applyFill="1" applyBorder="1" applyAlignment="1" applyProtection="1">
      <alignment horizontal="center" vertical="center" wrapText="1"/>
    </xf>
    <xf numFmtId="9"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1" fillId="0" borderId="1" xfId="3" applyNumberFormat="1"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lignment vertical="center" wrapText="1"/>
    </xf>
    <xf numFmtId="1" fontId="0" fillId="0" borderId="1" xfId="0" applyNumberFormat="1" applyBorder="1" applyAlignment="1">
      <alignment horizontal="center" vertical="center" wrapText="1"/>
    </xf>
    <xf numFmtId="9" fontId="2" fillId="0" borderId="11" xfId="3" applyFont="1" applyFill="1" applyBorder="1" applyAlignment="1" applyProtection="1">
      <alignment horizontal="center" vertical="center" wrapText="1"/>
    </xf>
    <xf numFmtId="9" fontId="2" fillId="0" borderId="13" xfId="3"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protection locked="0"/>
    </xf>
    <xf numFmtId="0" fontId="1" fillId="0" borderId="1" xfId="0" applyFont="1" applyFill="1" applyBorder="1" applyAlignment="1" applyProtection="1">
      <alignment wrapText="1"/>
      <protection locked="0"/>
    </xf>
    <xf numFmtId="49" fontId="6" fillId="0" borderId="1" xfId="0" applyNumberFormat="1" applyFont="1" applyBorder="1" applyAlignment="1">
      <alignment vertical="center" wrapText="1"/>
    </xf>
    <xf numFmtId="165" fontId="1" fillId="2" borderId="1" xfId="0" applyNumberFormat="1" applyFont="1" applyFill="1" applyBorder="1" applyAlignment="1" applyProtection="1">
      <alignment horizontal="center" vertical="center" wrapText="1"/>
      <protection locked="0"/>
    </xf>
    <xf numFmtId="1" fontId="6" fillId="0" borderId="1" xfId="0" applyNumberFormat="1" applyFont="1" applyFill="1" applyBorder="1" applyAlignment="1">
      <alignment horizontal="center" vertical="center" wrapText="1"/>
    </xf>
    <xf numFmtId="0" fontId="40" fillId="0" borderId="0" xfId="0" applyFont="1" applyAlignment="1">
      <alignment vertical="center"/>
    </xf>
    <xf numFmtId="49" fontId="1" fillId="0" borderId="1" xfId="0" applyNumberFormat="1" applyFont="1" applyFill="1" applyBorder="1" applyAlignment="1" applyProtection="1">
      <alignment wrapText="1"/>
      <protection locked="0"/>
    </xf>
    <xf numFmtId="0"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166" fontId="1" fillId="2" borderId="1" xfId="0" applyNumberFormat="1" applyFont="1" applyFill="1" applyBorder="1" applyAlignment="1" applyProtection="1">
      <alignment horizontal="center" vertical="center" wrapText="1"/>
    </xf>
    <xf numFmtId="166" fontId="1" fillId="0" borderId="1" xfId="3" applyNumberFormat="1" applyFont="1" applyFill="1" applyBorder="1" applyAlignment="1" applyProtection="1">
      <alignment horizontal="center" vertical="center" wrapText="1"/>
    </xf>
    <xf numFmtId="49" fontId="6" fillId="0" borderId="1" xfId="0" applyNumberFormat="1" applyFont="1" applyBorder="1" applyAlignment="1" applyProtection="1">
      <alignment horizontal="center" vertical="center" wrapText="1"/>
      <protection locked="0"/>
    </xf>
    <xf numFmtId="1" fontId="0" fillId="0" borderId="14" xfId="0" applyNumberFormat="1" applyBorder="1" applyAlignment="1" applyProtection="1">
      <alignment horizontal="center" vertical="center" wrapText="1"/>
      <protection locked="0"/>
    </xf>
    <xf numFmtId="3" fontId="0" fillId="0" borderId="14" xfId="0" applyNumberFormat="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1" fillId="0" borderId="1" xfId="0" applyFont="1" applyFill="1" applyBorder="1" applyAlignment="1" applyProtection="1">
      <alignment horizontal="left" wrapText="1"/>
      <protection locked="0"/>
    </xf>
    <xf numFmtId="9" fontId="1" fillId="0" borderId="1" xfId="3" applyNumberFormat="1" applyFont="1" applyFill="1" applyBorder="1" applyAlignment="1" applyProtection="1">
      <alignment horizontal="center" vertical="center" wrapText="1"/>
    </xf>
    <xf numFmtId="0" fontId="6" fillId="0" borderId="1" xfId="0" applyFont="1" applyBorder="1" applyAlignment="1" applyProtection="1">
      <alignment horizontal="left" wrapText="1"/>
      <protection locked="0"/>
    </xf>
    <xf numFmtId="0" fontId="6" fillId="0" borderId="1" xfId="0" applyFont="1" applyBorder="1" applyAlignment="1" applyProtection="1">
      <alignment horizontal="left" vertical="center" wrapText="1"/>
      <protection locked="0"/>
    </xf>
    <xf numFmtId="1" fontId="1" fillId="0"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9" fontId="1" fillId="0" borderId="1" xfId="3"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horizontal="center" vertical="center" wrapText="1"/>
      <protection locked="0"/>
    </xf>
    <xf numFmtId="9" fontId="1" fillId="2" borderId="1" xfId="0" applyNumberFormat="1" applyFont="1" applyFill="1" applyBorder="1" applyAlignment="1" applyProtection="1">
      <alignment horizontal="center" vertical="center" wrapText="1"/>
    </xf>
    <xf numFmtId="0" fontId="15" fillId="2"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0" borderId="7" xfId="0" applyFont="1" applyFill="1" applyBorder="1" applyAlignment="1">
      <alignment vertical="center" wrapText="1"/>
    </xf>
    <xf numFmtId="0" fontId="1" fillId="2" borderId="1" xfId="0" applyFont="1" applyFill="1" applyBorder="1" applyAlignment="1">
      <alignment horizontal="left" vertical="top" wrapText="1"/>
    </xf>
    <xf numFmtId="0" fontId="1" fillId="2" borderId="1" xfId="4" applyFont="1" applyFill="1" applyBorder="1" applyAlignment="1">
      <alignment horizontal="justify" vertical="center" wrapText="1"/>
    </xf>
    <xf numFmtId="0" fontId="1" fillId="2" borderId="1" xfId="4" applyFont="1" applyFill="1" applyBorder="1" applyAlignment="1">
      <alignment horizontal="left" vertical="center" wrapText="1"/>
    </xf>
    <xf numFmtId="0" fontId="1" fillId="2" borderId="1" xfId="0" applyFont="1" applyFill="1" applyBorder="1" applyAlignment="1">
      <alignment horizontal="justify" vertical="center" wrapText="1" readingOrder="1"/>
    </xf>
    <xf numFmtId="0" fontId="1" fillId="2" borderId="1" xfId="4" applyFont="1" applyFill="1" applyBorder="1" applyAlignment="1">
      <alignment horizontal="center" vertical="center" wrapText="1"/>
    </xf>
    <xf numFmtId="0" fontId="1" fillId="8" borderId="9" xfId="1" applyFont="1" applyFill="1" applyBorder="1" applyAlignment="1">
      <alignment vertical="center" wrapText="1"/>
    </xf>
    <xf numFmtId="0" fontId="0" fillId="0" borderId="1" xfId="0" applyBorder="1" applyAlignment="1">
      <alignment horizontal="left" vertical="center" wrapText="1"/>
    </xf>
    <xf numFmtId="0" fontId="0" fillId="0" borderId="1" xfId="0"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6" fillId="0" borderId="1" xfId="0" applyFont="1" applyFill="1" applyBorder="1" applyAlignment="1">
      <alignment horizontal="center" vertical="center" wrapText="1"/>
    </xf>
    <xf numFmtId="3" fontId="0" fillId="0" borderId="1" xfId="0" applyNumberFormat="1" applyBorder="1" applyAlignment="1">
      <alignment horizontal="center" vertical="center" wrapText="1"/>
    </xf>
    <xf numFmtId="1" fontId="0" fillId="0" borderId="31" xfId="0" applyNumberFormat="1" applyBorder="1" applyAlignment="1">
      <alignment horizontal="center" vertical="center" wrapText="1"/>
    </xf>
    <xf numFmtId="9" fontId="2" fillId="0" borderId="33" xfId="3" applyFont="1" applyFill="1" applyBorder="1" applyAlignment="1" applyProtection="1">
      <alignment horizontal="center" vertical="center" wrapText="1"/>
    </xf>
    <xf numFmtId="9" fontId="7" fillId="0" borderId="1" xfId="0" applyNumberFormat="1" applyFont="1" applyBorder="1" applyAlignment="1" applyProtection="1">
      <alignment vertical="center" wrapText="1"/>
      <protection locked="0"/>
    </xf>
    <xf numFmtId="0" fontId="0" fillId="0" borderId="1" xfId="0" applyBorder="1" applyAlignment="1" applyProtection="1">
      <alignment wrapText="1"/>
      <protection locked="0"/>
    </xf>
    <xf numFmtId="9" fontId="1" fillId="2" borderId="1" xfId="0" applyNumberFormat="1" applyFont="1" applyFill="1" applyBorder="1" applyAlignment="1">
      <alignment horizontal="center" vertical="center" wrapText="1"/>
    </xf>
    <xf numFmtId="1"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40" fillId="0" borderId="0" xfId="0" applyFont="1" applyAlignment="1">
      <alignment horizontal="center" vertical="center"/>
    </xf>
    <xf numFmtId="0" fontId="1" fillId="0" borderId="1" xfId="0" applyFont="1" applyBorder="1" applyAlignment="1">
      <alignment horizontal="left" vertical="center" wrapText="1"/>
    </xf>
    <xf numFmtId="0" fontId="1" fillId="0" borderId="1" xfId="2" applyFont="1" applyBorder="1" applyAlignment="1">
      <alignment horizontal="center" vertical="center" wrapText="1"/>
    </xf>
    <xf numFmtId="0" fontId="1" fillId="0" borderId="31" xfId="2" applyFont="1" applyBorder="1" applyAlignment="1">
      <alignment horizontal="center" vertical="center" wrapText="1"/>
    </xf>
    <xf numFmtId="168" fontId="0" fillId="0" borderId="1" xfId="0" applyNumberFormat="1" applyBorder="1" applyAlignment="1" applyProtection="1">
      <alignment horizontal="center" vertical="center" wrapText="1"/>
      <protection locked="0"/>
    </xf>
    <xf numFmtId="9" fontId="13"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4" borderId="1" xfId="0" applyFont="1" applyFill="1" applyBorder="1" applyAlignment="1" applyProtection="1">
      <alignment horizontal="center" vertical="center" wrapText="1"/>
      <protection locked="0"/>
    </xf>
    <xf numFmtId="0" fontId="7" fillId="8" borderId="1" xfId="0"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7" fillId="8" borderId="1" xfId="0" applyFont="1" applyFill="1" applyBorder="1" applyAlignment="1" applyProtection="1">
      <alignment horizontal="center" vertical="center" wrapText="1"/>
      <protection locked="0"/>
    </xf>
    <xf numFmtId="0" fontId="6" fillId="0" borderId="1" xfId="0" applyFont="1" applyBorder="1" applyAlignment="1">
      <alignment horizontal="left" vertical="top" wrapText="1"/>
    </xf>
    <xf numFmtId="0" fontId="6" fillId="0" borderId="1" xfId="0" applyFont="1" applyBorder="1" applyAlignment="1">
      <alignment vertical="top" wrapText="1"/>
    </xf>
    <xf numFmtId="0" fontId="1" fillId="0" borderId="31" xfId="0" applyFont="1" applyBorder="1" applyAlignment="1">
      <alignment horizontal="left" vertical="center" wrapText="1"/>
    </xf>
    <xf numFmtId="0" fontId="6" fillId="0" borderId="31" xfId="2" applyFont="1" applyBorder="1" applyAlignment="1">
      <alignment horizontal="center" vertical="center" wrapText="1"/>
    </xf>
    <xf numFmtId="41" fontId="4" fillId="0" borderId="31" xfId="9" applyFont="1" applyBorder="1" applyAlignment="1">
      <alignment horizontal="center" vertical="center" wrapText="1"/>
    </xf>
    <xf numFmtId="41" fontId="4" fillId="0" borderId="31" xfId="9" applyFont="1" applyBorder="1" applyAlignment="1" applyProtection="1">
      <alignment horizontal="center" vertical="center" wrapText="1"/>
      <protection locked="0"/>
    </xf>
    <xf numFmtId="0" fontId="6" fillId="0" borderId="1" xfId="0" applyFont="1" applyBorder="1" applyAlignment="1">
      <alignment horizontal="left" vertical="center" wrapText="1"/>
    </xf>
    <xf numFmtId="169" fontId="4" fillId="0" borderId="1" xfId="10" applyNumberFormat="1" applyFont="1" applyFill="1" applyBorder="1" applyAlignment="1">
      <alignment horizontal="center" vertical="center" wrapText="1"/>
    </xf>
    <xf numFmtId="169" fontId="4" fillId="0" borderId="1" xfId="10" applyNumberFormat="1" applyFont="1" applyFill="1" applyBorder="1" applyAlignment="1" applyProtection="1">
      <alignment horizontal="center" vertical="center" wrapText="1"/>
      <protection locked="0"/>
    </xf>
    <xf numFmtId="0" fontId="0" fillId="0" borderId="0" xfId="0" applyAlignment="1" applyProtection="1">
      <alignment vertical="center" wrapText="1"/>
      <protection locked="0"/>
    </xf>
    <xf numFmtId="0" fontId="1" fillId="8" borderId="1" xfId="0" applyFont="1" applyFill="1" applyBorder="1" applyAlignment="1">
      <alignment horizontal="left" vertical="center" wrapText="1"/>
    </xf>
    <xf numFmtId="0" fontId="1" fillId="8" borderId="3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50" fillId="2" borderId="1" xfId="0" applyFont="1" applyFill="1" applyBorder="1" applyAlignment="1">
      <alignment horizontal="justify" vertical="center" wrapText="1"/>
    </xf>
    <xf numFmtId="0" fontId="7" fillId="2" borderId="1" xfId="1" applyFont="1" applyFill="1" applyBorder="1" applyAlignment="1">
      <alignment horizontal="center" vertical="center" wrapText="1"/>
    </xf>
    <xf numFmtId="0" fontId="53" fillId="2" borderId="1" xfId="0" applyFont="1" applyFill="1" applyBorder="1" applyAlignment="1">
      <alignment horizontal="center" vertical="center" wrapText="1"/>
    </xf>
    <xf numFmtId="0" fontId="4" fillId="2" borderId="1" xfId="1" applyFont="1" applyFill="1" applyBorder="1" applyAlignment="1">
      <alignment horizontal="center" vertical="center" wrapText="1"/>
    </xf>
    <xf numFmtId="0" fontId="54" fillId="2" borderId="1" xfId="1" applyFont="1" applyFill="1" applyBorder="1" applyAlignment="1">
      <alignment horizontal="center" vertical="center" wrapText="1"/>
    </xf>
    <xf numFmtId="0" fontId="3" fillId="2" borderId="1" xfId="0" applyFont="1" applyFill="1" applyBorder="1" applyAlignment="1">
      <alignment horizontal="center" vertical="center" wrapText="1"/>
    </xf>
    <xf numFmtId="0" fontId="54" fillId="20" borderId="1" xfId="0" applyFont="1" applyFill="1" applyBorder="1" applyAlignment="1" applyProtection="1">
      <alignment horizontal="center" vertical="center" wrapText="1"/>
      <protection locked="0"/>
    </xf>
    <xf numFmtId="49" fontId="54" fillId="20" borderId="1" xfId="0" applyNumberFormat="1" applyFont="1" applyFill="1" applyBorder="1" applyAlignment="1" applyProtection="1">
      <alignment horizontal="center" vertical="center" wrapText="1"/>
      <protection locked="0"/>
    </xf>
    <xf numFmtId="9" fontId="54" fillId="20" borderId="1" xfId="0" applyNumberFormat="1" applyFont="1" applyFill="1" applyBorder="1" applyAlignment="1" applyProtection="1">
      <alignment horizontal="center" vertical="center" wrapText="1"/>
      <protection locked="0"/>
    </xf>
    <xf numFmtId="0" fontId="15" fillId="20" borderId="1" xfId="0" applyFont="1" applyFill="1" applyBorder="1" applyAlignment="1" applyProtection="1">
      <alignment wrapText="1"/>
      <protection locked="0"/>
    </xf>
    <xf numFmtId="0" fontId="15" fillId="20" borderId="1" xfId="0" applyFont="1" applyFill="1" applyBorder="1" applyAlignment="1" applyProtection="1">
      <alignment horizontal="center" vertical="center" wrapText="1"/>
      <protection locked="0"/>
    </xf>
    <xf numFmtId="49" fontId="15" fillId="20" borderId="1" xfId="0" applyNumberFormat="1" applyFont="1" applyFill="1" applyBorder="1" applyAlignment="1" applyProtection="1">
      <alignment horizontal="center" vertical="center" wrapText="1"/>
      <protection locked="0"/>
    </xf>
    <xf numFmtId="0" fontId="15" fillId="20" borderId="1" xfId="0" applyFont="1" applyFill="1" applyBorder="1" applyAlignment="1" applyProtection="1">
      <alignment vertical="center" wrapText="1"/>
      <protection locked="0"/>
    </xf>
    <xf numFmtId="9" fontId="1" fillId="20" borderId="1" xfId="3" applyFont="1" applyFill="1" applyBorder="1" applyAlignment="1" applyProtection="1">
      <alignment horizontal="center" vertical="center" wrapText="1"/>
    </xf>
    <xf numFmtId="0" fontId="0" fillId="0" borderId="1" xfId="0" applyBorder="1" applyAlignment="1">
      <alignment horizontal="left" vertical="top" wrapText="1"/>
    </xf>
    <xf numFmtId="0" fontId="0" fillId="0" borderId="1" xfId="0" applyBorder="1" applyAlignment="1">
      <alignment vertical="top" wrapText="1"/>
    </xf>
    <xf numFmtId="0" fontId="0" fillId="0" borderId="0" xfId="0" applyAlignment="1" applyProtection="1">
      <alignment vertical="top" wrapText="1"/>
      <protection locked="0"/>
    </xf>
    <xf numFmtId="0" fontId="0" fillId="0" borderId="0" xfId="0" applyAlignment="1">
      <alignment vertical="top" wrapText="1"/>
    </xf>
    <xf numFmtId="0" fontId="6" fillId="0" borderId="0" xfId="0" applyFont="1" applyAlignment="1">
      <alignment horizontal="justify" vertical="top" wrapText="1"/>
    </xf>
    <xf numFmtId="0" fontId="6" fillId="0" borderId="0" xfId="0" applyFont="1" applyAlignment="1">
      <alignment horizontal="justify" vertical="top"/>
    </xf>
    <xf numFmtId="0" fontId="6" fillId="0" borderId="1" xfId="0" applyFont="1" applyBorder="1" applyAlignment="1">
      <alignment horizontal="justify" vertical="top"/>
    </xf>
    <xf numFmtId="0" fontId="59"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2" fontId="6" fillId="2" borderId="1" xfId="17"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9" fontId="2" fillId="2" borderId="31" xfId="0" applyNumberFormat="1" applyFont="1" applyFill="1" applyBorder="1" applyAlignment="1">
      <alignment horizontal="center" vertical="center" wrapText="1"/>
    </xf>
    <xf numFmtId="9" fontId="2" fillId="2" borderId="31" xfId="3" applyFont="1" applyFill="1" applyBorder="1" applyAlignment="1" applyProtection="1">
      <alignment horizontal="center" vertical="center" wrapText="1"/>
    </xf>
    <xf numFmtId="0" fontId="1" fillId="0" borderId="1" xfId="0" applyFont="1" applyBorder="1" applyAlignment="1">
      <alignment horizontal="left" vertical="top" wrapText="1"/>
    </xf>
    <xf numFmtId="0" fontId="12" fillId="0" borderId="1" xfId="2" applyFont="1" applyBorder="1" applyAlignment="1">
      <alignment horizontal="center" vertical="top" wrapText="1"/>
    </xf>
    <xf numFmtId="0" fontId="6" fillId="2" borderId="0" xfId="0" applyFont="1" applyFill="1" applyAlignment="1">
      <alignment horizontal="justify" vertical="top"/>
    </xf>
    <xf numFmtId="0" fontId="1" fillId="0" borderId="31" xfId="0" applyFont="1" applyBorder="1" applyAlignment="1">
      <alignment horizontal="left" vertical="top" wrapText="1"/>
    </xf>
    <xf numFmtId="0" fontId="12" fillId="2" borderId="1" xfId="0" applyFont="1" applyFill="1" applyBorder="1" applyAlignment="1">
      <alignment horizontal="left" vertical="top" wrapText="1"/>
    </xf>
    <xf numFmtId="0" fontId="24" fillId="2" borderId="1" xfId="0" applyFont="1" applyFill="1" applyBorder="1" applyAlignment="1">
      <alignment horizontal="justify" vertical="top"/>
    </xf>
    <xf numFmtId="0" fontId="56" fillId="2" borderId="1" xfId="0" applyFont="1" applyFill="1" applyBorder="1" applyAlignment="1">
      <alignment horizontal="justify" vertical="top"/>
    </xf>
    <xf numFmtId="0" fontId="12" fillId="2" borderId="1" xfId="2" applyFont="1" applyFill="1" applyBorder="1" applyAlignment="1">
      <alignment horizontal="center" vertical="top" wrapText="1"/>
    </xf>
    <xf numFmtId="0" fontId="24" fillId="2" borderId="1" xfId="0" applyFont="1" applyFill="1" applyBorder="1" applyAlignment="1">
      <alignment horizontal="left" vertical="top" wrapText="1"/>
    </xf>
    <xf numFmtId="0" fontId="24" fillId="2" borderId="1" xfId="2" applyFont="1" applyFill="1" applyBorder="1" applyAlignment="1">
      <alignment horizontal="center" vertical="top" wrapText="1"/>
    </xf>
    <xf numFmtId="0" fontId="1" fillId="0" borderId="1" xfId="2" applyFont="1" applyBorder="1" applyAlignment="1">
      <alignment horizontal="center" vertical="top" wrapText="1"/>
    </xf>
    <xf numFmtId="0" fontId="1" fillId="0" borderId="1" xfId="0" applyFont="1" applyBorder="1" applyAlignment="1">
      <alignment horizontal="center" vertical="top" wrapText="1"/>
    </xf>
    <xf numFmtId="0" fontId="6" fillId="0" borderId="1" xfId="0" applyFont="1" applyBorder="1" applyAlignment="1" applyProtection="1">
      <alignment horizontal="left" vertical="top" wrapText="1"/>
      <protection locked="0"/>
    </xf>
    <xf numFmtId="0" fontId="6" fillId="0" borderId="1" xfId="0" applyFont="1" applyBorder="1" applyAlignment="1">
      <alignment horizontal="justify" vertical="top" wrapText="1"/>
    </xf>
    <xf numFmtId="0" fontId="6" fillId="0" borderId="1" xfId="0" applyFont="1" applyBorder="1" applyAlignment="1" applyProtection="1">
      <alignment vertical="top" wrapText="1"/>
      <protection locked="0"/>
    </xf>
    <xf numFmtId="0" fontId="1" fillId="8" borderId="1" xfId="0" applyFont="1" applyFill="1" applyBorder="1" applyAlignment="1">
      <alignment horizontal="left" vertical="top" wrapText="1"/>
    </xf>
    <xf numFmtId="0" fontId="1" fillId="8" borderId="31" xfId="0" applyFont="1" applyFill="1" applyBorder="1" applyAlignment="1">
      <alignment horizontal="left" vertical="top" wrapText="1"/>
    </xf>
    <xf numFmtId="0" fontId="6" fillId="8" borderId="1" xfId="0" applyFont="1" applyFill="1" applyBorder="1" applyAlignment="1">
      <alignment horizontal="left" vertical="top" wrapText="1"/>
    </xf>
    <xf numFmtId="43" fontId="12" fillId="2" borderId="1" xfId="17"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horizontal="center" vertical="center" wrapText="1"/>
      <protection locked="0"/>
    </xf>
    <xf numFmtId="9" fontId="1" fillId="2" borderId="1" xfId="3"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1" fillId="2" borderId="1" xfId="0" applyFont="1" applyFill="1" applyBorder="1" applyAlignment="1">
      <alignment vertical="center" wrapText="1"/>
    </xf>
    <xf numFmtId="9" fontId="2" fillId="2" borderId="1" xfId="3" applyFont="1" applyFill="1" applyBorder="1" applyAlignment="1" applyProtection="1">
      <alignment horizontal="center" vertical="center" wrapText="1"/>
    </xf>
    <xf numFmtId="0" fontId="1" fillId="8" borderId="1"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1" fontId="0" fillId="0" borderId="1" xfId="0" applyNumberFormat="1" applyBorder="1" applyAlignment="1" applyProtection="1">
      <alignment horizontal="center" vertical="center" wrapText="1"/>
      <protection locked="0"/>
    </xf>
    <xf numFmtId="9" fontId="2" fillId="2" borderId="1" xfId="0" applyNumberFormat="1" applyFont="1" applyFill="1" applyBorder="1" applyAlignment="1">
      <alignment horizontal="center" vertical="center" wrapText="1"/>
    </xf>
    <xf numFmtId="0" fontId="1" fillId="8" borderId="1" xfId="0" applyFont="1" applyFill="1" applyBorder="1" applyAlignment="1">
      <alignment horizontal="center" vertical="center" wrapText="1"/>
    </xf>
    <xf numFmtId="1" fontId="0" fillId="0" borderId="31" xfId="0" applyNumberFormat="1" applyBorder="1" applyAlignment="1" applyProtection="1">
      <alignment horizontal="center" vertical="center" wrapText="1"/>
      <protection locked="0"/>
    </xf>
    <xf numFmtId="9" fontId="2" fillId="2" borderId="31" xfId="0" applyNumberFormat="1" applyFont="1" applyFill="1" applyBorder="1" applyAlignment="1">
      <alignment horizontal="center" vertical="center" wrapText="1"/>
    </xf>
    <xf numFmtId="0" fontId="6" fillId="8"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0" fillId="0" borderId="1" xfId="0" applyBorder="1" applyAlignment="1">
      <alignment horizontal="center" vertical="center" wrapText="1"/>
    </xf>
    <xf numFmtId="1" fontId="0" fillId="0" borderId="5"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0" borderId="31" xfId="0" applyNumberFormat="1" applyBorder="1" applyAlignment="1" applyProtection="1">
      <alignment horizontal="center" vertical="center" wrapText="1"/>
      <protection locked="0"/>
    </xf>
    <xf numFmtId="9" fontId="2" fillId="2" borderId="5" xfId="0" applyNumberFormat="1" applyFont="1" applyFill="1" applyBorder="1" applyAlignment="1">
      <alignment horizontal="center" vertical="center" wrapText="1"/>
    </xf>
    <xf numFmtId="9" fontId="2" fillId="2" borderId="6" xfId="0" applyNumberFormat="1" applyFont="1" applyFill="1" applyBorder="1" applyAlignment="1">
      <alignment horizontal="center" vertical="center" wrapText="1"/>
    </xf>
    <xf numFmtId="9" fontId="2" fillId="2" borderId="31"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0" fillId="2" borderId="1" xfId="0" applyFill="1" applyBorder="1" applyAlignment="1">
      <alignment horizontal="center" vertical="center" wrapText="1"/>
    </xf>
    <xf numFmtId="1" fontId="1" fillId="2" borderId="1" xfId="0" applyNumberFormat="1" applyFont="1" applyFill="1" applyBorder="1" applyAlignment="1">
      <alignment horizontal="center" vertical="center" wrapText="1"/>
    </xf>
    <xf numFmtId="1" fontId="0" fillId="0" borderId="1" xfId="0" applyNumberFormat="1" applyBorder="1" applyAlignment="1" applyProtection="1">
      <alignment horizontal="center" vertical="center" wrapText="1"/>
      <protection locked="0"/>
    </xf>
    <xf numFmtId="9" fontId="2"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9" fontId="2" fillId="0" borderId="1" xfId="3" applyFont="1" applyFill="1" applyBorder="1" applyAlignment="1" applyProtection="1">
      <alignment horizontal="center" vertical="center" wrapText="1"/>
    </xf>
    <xf numFmtId="1" fontId="1" fillId="0" borderId="1" xfId="0" applyNumberFormat="1" applyFont="1" applyBorder="1" applyAlignment="1">
      <alignment horizontal="center" vertical="center" wrapText="1"/>
    </xf>
    <xf numFmtId="1" fontId="6" fillId="0" borderId="1" xfId="0" applyNumberFormat="1" applyFont="1" applyBorder="1" applyAlignment="1" applyProtection="1">
      <alignment horizontal="center" vertical="center" wrapText="1"/>
      <protection locked="0"/>
    </xf>
    <xf numFmtId="1" fontId="6" fillId="0" borderId="5" xfId="0" applyNumberFormat="1" applyFont="1" applyBorder="1" applyAlignment="1" applyProtection="1">
      <alignment horizontal="center" vertical="center" wrapText="1"/>
      <protection locked="0"/>
    </xf>
    <xf numFmtId="1" fontId="6" fillId="0" borderId="6" xfId="0" applyNumberFormat="1" applyFont="1" applyBorder="1" applyAlignment="1" applyProtection="1">
      <alignment horizontal="center" vertical="center" wrapText="1"/>
      <protection locked="0"/>
    </xf>
    <xf numFmtId="1" fontId="6" fillId="0" borderId="31" xfId="0" applyNumberFormat="1" applyFont="1" applyBorder="1" applyAlignment="1" applyProtection="1">
      <alignment horizontal="center" vertical="center" wrapText="1"/>
      <protection locked="0"/>
    </xf>
    <xf numFmtId="1" fontId="1" fillId="2" borderId="5" xfId="0" applyNumberFormat="1" applyFont="1" applyFill="1" applyBorder="1" applyAlignment="1">
      <alignment horizontal="center" vertical="center" wrapText="1"/>
    </xf>
    <xf numFmtId="1" fontId="1" fillId="2" borderId="6" xfId="0" applyNumberFormat="1" applyFont="1" applyFill="1" applyBorder="1" applyAlignment="1">
      <alignment horizontal="center" vertical="center" wrapText="1"/>
    </xf>
    <xf numFmtId="1" fontId="1" fillId="2" borderId="3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9" fontId="2" fillId="0" borderId="5" xfId="3" applyFont="1" applyFill="1" applyBorder="1" applyAlignment="1" applyProtection="1">
      <alignment horizontal="center" vertical="center" wrapText="1"/>
    </xf>
    <xf numFmtId="9" fontId="2" fillId="0" borderId="6" xfId="3" applyFont="1" applyFill="1" applyBorder="1" applyAlignment="1" applyProtection="1">
      <alignment horizontal="center" vertical="center" wrapText="1"/>
    </xf>
    <xf numFmtId="9" fontId="2" fillId="0" borderId="31" xfId="3" applyFont="1" applyFill="1" applyBorder="1" applyAlignment="1" applyProtection="1">
      <alignment horizontal="center" vertical="center" wrapText="1"/>
    </xf>
    <xf numFmtId="9" fontId="2" fillId="0" borderId="5" xfId="0" applyNumberFormat="1" applyFont="1" applyBorder="1" applyAlignment="1">
      <alignment horizontal="center" vertical="center" wrapText="1"/>
    </xf>
    <xf numFmtId="9" fontId="2" fillId="0" borderId="6"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1" fontId="1" fillId="0" borderId="5" xfId="0" applyNumberFormat="1" applyFont="1" applyBorder="1" applyAlignment="1">
      <alignment horizontal="center" vertical="center" wrapText="1"/>
    </xf>
    <xf numFmtId="1" fontId="1" fillId="0" borderId="6" xfId="0" applyNumberFormat="1" applyFont="1" applyBorder="1" applyAlignment="1">
      <alignment horizontal="center" vertical="center" wrapText="1"/>
    </xf>
    <xf numFmtId="1" fontId="1" fillId="0" borderId="31"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6" fillId="8" borderId="1" xfId="0" applyFont="1" applyFill="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indent="2"/>
    </xf>
    <xf numFmtId="0" fontId="16" fillId="0" borderId="1" xfId="0" applyFont="1" applyBorder="1" applyAlignment="1">
      <alignment vertical="center" wrapText="1"/>
    </xf>
    <xf numFmtId="0" fontId="6" fillId="0" borderId="1" xfId="0" applyFont="1" applyBorder="1" applyAlignment="1">
      <alignment horizontal="left" vertical="center" wrapText="1" indent="3"/>
    </xf>
    <xf numFmtId="0" fontId="1" fillId="8"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0" borderId="30" xfId="0" applyFont="1" applyBorder="1" applyAlignment="1">
      <alignment horizontal="center" vertical="center" wrapText="1"/>
    </xf>
    <xf numFmtId="0" fontId="3" fillId="14" borderId="5" xfId="0" applyFont="1" applyFill="1" applyBorder="1" applyAlignment="1">
      <alignment horizontal="center" vertical="center" wrapText="1"/>
    </xf>
    <xf numFmtId="0" fontId="3" fillId="14" borderId="6" xfId="0" applyFont="1" applyFill="1" applyBorder="1" applyAlignment="1">
      <alignment horizontal="center" vertical="center" wrapText="1"/>
    </xf>
    <xf numFmtId="0" fontId="3" fillId="14" borderId="31" xfId="0" applyFont="1" applyFill="1" applyBorder="1" applyAlignment="1">
      <alignment horizontal="center" vertical="center" wrapText="1"/>
    </xf>
    <xf numFmtId="0" fontId="3" fillId="15" borderId="5" xfId="0" applyFont="1" applyFill="1" applyBorder="1" applyAlignment="1">
      <alignment horizontal="center" vertical="center" wrapText="1"/>
    </xf>
    <xf numFmtId="0" fontId="3" fillId="15" borderId="6" xfId="0" applyFont="1" applyFill="1" applyBorder="1" applyAlignment="1">
      <alignment horizontal="center" vertical="center" wrapText="1"/>
    </xf>
    <xf numFmtId="0" fontId="3" fillId="15" borderId="31" xfId="0" applyFont="1" applyFill="1" applyBorder="1" applyAlignment="1">
      <alignment horizontal="center" vertical="center" wrapText="1"/>
    </xf>
    <xf numFmtId="0" fontId="12" fillId="15" borderId="5" xfId="0" applyFont="1" applyFill="1" applyBorder="1" applyAlignment="1">
      <alignment horizontal="center" vertical="center" wrapText="1"/>
    </xf>
    <xf numFmtId="0" fontId="12" fillId="15" borderId="6" xfId="0" applyFont="1" applyFill="1" applyBorder="1" applyAlignment="1">
      <alignment horizontal="center" vertical="center" wrapText="1"/>
    </xf>
    <xf numFmtId="0" fontId="12" fillId="15" borderId="31" xfId="0" applyFont="1" applyFill="1" applyBorder="1" applyAlignment="1">
      <alignment horizontal="center" vertical="center" wrapText="1"/>
    </xf>
    <xf numFmtId="0" fontId="24" fillId="15" borderId="5" xfId="0" applyFont="1" applyFill="1" applyBorder="1" applyAlignment="1">
      <alignment horizontal="center" vertical="center" wrapText="1"/>
    </xf>
    <xf numFmtId="0" fontId="24" fillId="15" borderId="6" xfId="0" applyFont="1" applyFill="1" applyBorder="1" applyAlignment="1">
      <alignment horizontal="center" vertical="center" wrapText="1"/>
    </xf>
    <xf numFmtId="0" fontId="24" fillId="15" borderId="31" xfId="0" applyFont="1" applyFill="1" applyBorder="1" applyAlignment="1">
      <alignment horizontal="center" vertical="center" wrapText="1"/>
    </xf>
    <xf numFmtId="0" fontId="24" fillId="15"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12" fillId="13" borderId="5" xfId="0" applyFont="1" applyFill="1" applyBorder="1" applyAlignment="1">
      <alignment horizontal="center" vertical="center" wrapText="1"/>
    </xf>
    <xf numFmtId="0" fontId="12" fillId="13" borderId="31" xfId="0" applyFont="1" applyFill="1" applyBorder="1" applyAlignment="1">
      <alignment horizontal="center" vertical="center" wrapText="1"/>
    </xf>
    <xf numFmtId="0" fontId="2" fillId="2" borderId="1" xfId="0" applyFont="1" applyFill="1" applyBorder="1" applyAlignment="1">
      <alignment vertical="center" wrapText="1"/>
    </xf>
    <xf numFmtId="0" fontId="6" fillId="0" borderId="22" xfId="0" applyFont="1" applyBorder="1" applyAlignment="1">
      <alignment horizontal="center" vertical="center" wrapText="1"/>
    </xf>
    <xf numFmtId="0" fontId="6" fillId="0" borderId="0" xfId="0" applyFont="1" applyAlignment="1">
      <alignment horizontal="center" vertical="center" wrapText="1"/>
    </xf>
    <xf numFmtId="0" fontId="6" fillId="0" borderId="10"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1" fillId="2" borderId="5" xfId="0" applyFont="1" applyFill="1" applyBorder="1" applyAlignment="1">
      <alignment horizontal="center" vertical="center" wrapText="1" readingOrder="1"/>
    </xf>
    <xf numFmtId="0" fontId="1" fillId="2" borderId="31" xfId="0" applyFont="1" applyFill="1" applyBorder="1" applyAlignment="1">
      <alignment horizontal="center" vertical="center" wrapText="1" readingOrder="1"/>
    </xf>
    <xf numFmtId="0" fontId="1" fillId="2" borderId="1" xfId="0" applyFont="1" applyFill="1" applyBorder="1" applyAlignment="1">
      <alignment horizontal="justify" vertical="center" wrapText="1"/>
    </xf>
    <xf numFmtId="0" fontId="1" fillId="2" borderId="1" xfId="4" applyFont="1" applyFill="1" applyBorder="1" applyAlignment="1">
      <alignment horizontal="center" vertical="center" wrapText="1"/>
    </xf>
    <xf numFmtId="0" fontId="1" fillId="2" borderId="5" xfId="0" applyFont="1" applyFill="1" applyBorder="1" applyAlignment="1">
      <alignment horizontal="justify" vertical="center" wrapText="1" readingOrder="1"/>
    </xf>
    <xf numFmtId="0" fontId="1" fillId="2" borderId="31" xfId="0" applyFont="1" applyFill="1" applyBorder="1" applyAlignment="1">
      <alignment horizontal="justify" vertical="center" wrapText="1" readingOrder="1"/>
    </xf>
    <xf numFmtId="0" fontId="2" fillId="2" borderId="13" xfId="0" applyFont="1" applyFill="1" applyBorder="1" applyAlignment="1" applyProtection="1">
      <alignment horizontal="left" vertical="justify" wrapText="1"/>
    </xf>
    <xf numFmtId="0" fontId="2" fillId="2" borderId="8" xfId="0" applyFont="1" applyFill="1" applyBorder="1" applyAlignment="1" applyProtection="1">
      <alignment horizontal="left" vertical="justify" wrapText="1"/>
    </xf>
    <xf numFmtId="0" fontId="2" fillId="4" borderId="1"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4" borderId="23" xfId="0" applyFont="1" applyFill="1" applyBorder="1" applyAlignment="1" applyProtection="1">
      <alignment horizontal="center" vertical="center" wrapText="1"/>
    </xf>
    <xf numFmtId="0" fontId="2" fillId="7" borderId="15" xfId="0"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0" fontId="2" fillId="7" borderId="16" xfId="0" applyFont="1" applyFill="1" applyBorder="1" applyAlignment="1" applyProtection="1">
      <alignment horizontal="center" vertical="center" wrapText="1"/>
    </xf>
    <xf numFmtId="0" fontId="2" fillId="0" borderId="18"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7" borderId="1" xfId="0" applyFont="1" applyFill="1" applyBorder="1" applyAlignment="1" applyProtection="1">
      <alignment horizontal="center" vertical="center" wrapText="1"/>
    </xf>
    <xf numFmtId="0" fontId="2" fillId="7" borderId="5" xfId="0" applyFont="1" applyFill="1" applyBorder="1" applyAlignment="1" applyProtection="1">
      <alignment horizontal="center" vertical="center" wrapText="1"/>
    </xf>
    <xf numFmtId="0" fontId="2" fillId="7" borderId="11" xfId="0" applyFont="1" applyFill="1" applyBorder="1" applyAlignment="1" applyProtection="1">
      <alignment horizontal="center" vertical="center" wrapText="1"/>
    </xf>
    <xf numFmtId="0" fontId="2" fillId="7" borderId="23"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6" borderId="15" xfId="0" applyFont="1" applyFill="1" applyBorder="1" applyAlignment="1" applyProtection="1">
      <alignment horizontal="center" vertical="center" wrapText="1"/>
    </xf>
    <xf numFmtId="0" fontId="2" fillId="6" borderId="17" xfId="0" applyFont="1" applyFill="1" applyBorder="1" applyAlignment="1" applyProtection="1">
      <alignment horizontal="center" vertical="center" wrapText="1"/>
    </xf>
    <xf numFmtId="0" fontId="2" fillId="6" borderId="16"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wrapText="1"/>
      <protection locked="0"/>
    </xf>
    <xf numFmtId="0" fontId="2" fillId="5" borderId="2" xfId="0" applyFont="1" applyFill="1" applyBorder="1" applyAlignment="1" applyProtection="1">
      <alignment horizontal="center" vertical="center" wrapText="1"/>
    </xf>
    <xf numFmtId="0" fontId="2" fillId="5" borderId="24"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6" borderId="5"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2" fillId="6" borderId="23" xfId="0" applyFont="1" applyFill="1" applyBorder="1" applyAlignment="1" applyProtection="1">
      <alignment horizontal="center" vertical="center" wrapText="1"/>
    </xf>
    <xf numFmtId="0" fontId="2" fillId="6" borderId="28"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1" fillId="8" borderId="9" xfId="0" applyFont="1" applyFill="1" applyBorder="1" applyAlignment="1">
      <alignment horizontal="center" vertical="center" wrapText="1"/>
    </xf>
    <xf numFmtId="0" fontId="1" fillId="8" borderId="2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8" borderId="1" xfId="0" applyFont="1" applyFill="1" applyBorder="1" applyAlignment="1">
      <alignment horizontal="center" vertical="center" wrapText="1"/>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0" borderId="5" xfId="0" applyFont="1" applyBorder="1" applyAlignment="1">
      <alignment horizontal="center" vertical="center" wrapText="1"/>
    </xf>
    <xf numFmtId="0" fontId="6" fillId="0" borderId="31" xfId="0" applyFont="1" applyBorder="1" applyAlignment="1">
      <alignment horizontal="center" vertical="center" wrapText="1"/>
    </xf>
    <xf numFmtId="0" fontId="1" fillId="0" borderId="14" xfId="0" applyFont="1" applyBorder="1" applyAlignment="1">
      <alignment horizontal="center" vertical="center" wrapText="1"/>
    </xf>
    <xf numFmtId="1" fontId="6" fillId="0" borderId="27" xfId="0" applyNumberFormat="1" applyFont="1" applyBorder="1" applyAlignment="1" applyProtection="1">
      <alignment horizontal="center" vertical="center" wrapText="1"/>
      <protection locked="0"/>
    </xf>
    <xf numFmtId="1" fontId="6" fillId="0" borderId="34" xfId="0" applyNumberFormat="1" applyFont="1" applyBorder="1" applyAlignment="1" applyProtection="1">
      <alignment horizontal="center" vertical="center" wrapText="1"/>
      <protection locked="0"/>
    </xf>
    <xf numFmtId="9" fontId="1" fillId="0" borderId="23" xfId="3" applyFont="1" applyFill="1" applyBorder="1" applyAlignment="1" applyProtection="1">
      <alignment horizontal="center" vertical="center" wrapText="1"/>
    </xf>
    <xf numFmtId="9" fontId="1" fillId="0" borderId="33" xfId="3" applyFont="1" applyFill="1" applyBorder="1" applyAlignment="1" applyProtection="1">
      <alignment horizontal="center" vertical="center" wrapText="1"/>
    </xf>
    <xf numFmtId="0" fontId="6" fillId="0" borderId="27" xfId="0" applyFont="1" applyBorder="1" applyAlignment="1" applyProtection="1">
      <alignment horizontal="center" vertical="center" wrapText="1"/>
      <protection locked="0"/>
    </xf>
    <xf numFmtId="0" fontId="6" fillId="0" borderId="34" xfId="0" applyFont="1" applyBorder="1" applyAlignment="1" applyProtection="1">
      <alignment horizontal="center" vertical="center" wrapText="1"/>
      <protection locked="0"/>
    </xf>
    <xf numFmtId="0" fontId="15" fillId="2" borderId="1" xfId="0" applyFont="1" applyFill="1" applyBorder="1" applyAlignment="1">
      <alignment horizontal="center" vertical="top" wrapText="1"/>
    </xf>
    <xf numFmtId="0" fontId="15" fillId="2" borderId="1" xfId="0" applyFont="1" applyFill="1" applyBorder="1" applyAlignment="1">
      <alignment horizontal="center"/>
    </xf>
    <xf numFmtId="0" fontId="15"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0" fontId="26" fillId="12" borderId="0" xfId="0" applyFont="1" applyFill="1" applyBorder="1" applyAlignment="1" applyProtection="1">
      <alignment horizontal="left" vertical="center" wrapText="1"/>
    </xf>
    <xf numFmtId="0" fontId="26" fillId="12" borderId="13" xfId="0" applyFont="1" applyFill="1" applyBorder="1" applyAlignment="1" applyProtection="1">
      <alignment horizontal="left" vertical="center" wrapText="1"/>
    </xf>
    <xf numFmtId="0" fontId="26" fillId="12" borderId="12" xfId="0" applyFont="1" applyFill="1" applyBorder="1" applyAlignment="1" applyProtection="1">
      <alignment horizontal="left" vertical="center" wrapText="1"/>
    </xf>
    <xf numFmtId="0" fontId="26" fillId="12" borderId="8" xfId="0" applyFont="1" applyFill="1" applyBorder="1" applyAlignment="1" applyProtection="1">
      <alignment horizontal="left" vertical="center" wrapText="1"/>
    </xf>
    <xf numFmtId="0" fontId="18" fillId="2" borderId="0" xfId="0" applyFont="1" applyFill="1" applyAlignment="1">
      <alignment horizontal="left"/>
    </xf>
    <xf numFmtId="0" fontId="20" fillId="9" borderId="1" xfId="0" applyFont="1" applyFill="1" applyBorder="1" applyAlignment="1">
      <alignment horizontal="center" vertical="center" wrapText="1"/>
    </xf>
    <xf numFmtId="0" fontId="21" fillId="10" borderId="1" xfId="0" applyFont="1" applyFill="1" applyBorder="1" applyAlignment="1">
      <alignment horizontal="center" vertical="center" wrapText="1"/>
    </xf>
    <xf numFmtId="0" fontId="23" fillId="11" borderId="13" xfId="0" applyFont="1" applyFill="1" applyBorder="1" applyAlignment="1">
      <alignment horizontal="center" vertical="center" wrapText="1"/>
    </xf>
    <xf numFmtId="0" fontId="23" fillId="11" borderId="8"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5" fillId="0" borderId="26"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26" fillId="0" borderId="13" xfId="0" applyFont="1" applyBorder="1" applyAlignment="1" applyProtection="1">
      <alignment horizontal="left" vertical="center" wrapText="1"/>
    </xf>
    <xf numFmtId="0" fontId="26" fillId="0" borderId="12" xfId="0" applyFont="1" applyBorder="1" applyAlignment="1" applyProtection="1">
      <alignment horizontal="left" vertical="center" wrapText="1"/>
    </xf>
    <xf numFmtId="0" fontId="26" fillId="0" borderId="8" xfId="0" applyFont="1" applyBorder="1" applyAlignment="1" applyProtection="1">
      <alignment horizontal="left" vertical="center" wrapText="1"/>
    </xf>
    <xf numFmtId="0" fontId="26" fillId="0" borderId="13"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 xfId="0" applyFont="1" applyFill="1" applyBorder="1" applyAlignment="1" applyProtection="1">
      <alignment horizontal="left" vertical="center" wrapText="1"/>
    </xf>
    <xf numFmtId="0" fontId="31" fillId="0" borderId="35"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31" fillId="0" borderId="37" xfId="0" applyFont="1" applyFill="1" applyBorder="1" applyAlignment="1">
      <alignment horizontal="center" vertical="center" wrapText="1"/>
    </xf>
    <xf numFmtId="0" fontId="11" fillId="0" borderId="35" xfId="0" applyFont="1" applyFill="1" applyBorder="1" applyAlignment="1">
      <alignment horizontal="left" vertical="center" wrapText="1"/>
    </xf>
    <xf numFmtId="0" fontId="11" fillId="0" borderId="36" xfId="0" applyFont="1" applyFill="1" applyBorder="1" applyAlignment="1">
      <alignment horizontal="left" vertical="center" wrapText="1"/>
    </xf>
    <xf numFmtId="0" fontId="11" fillId="0" borderId="37" xfId="0" applyFont="1" applyFill="1" applyBorder="1" applyAlignment="1">
      <alignment horizontal="left" vertical="center" wrapText="1"/>
    </xf>
    <xf numFmtId="1" fontId="32" fillId="0" borderId="35" xfId="0" applyNumberFormat="1" applyFont="1" applyFill="1" applyBorder="1" applyAlignment="1">
      <alignment horizontal="center" vertical="center" wrapText="1"/>
    </xf>
    <xf numFmtId="1" fontId="32" fillId="0" borderId="37" xfId="0" applyNumberFormat="1"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31" xfId="0" applyFont="1" applyFill="1" applyBorder="1" applyAlignment="1">
      <alignment horizontal="center" vertical="center" wrapText="1"/>
    </xf>
    <xf numFmtId="9" fontId="2" fillId="3" borderId="13" xfId="3" applyFont="1" applyFill="1" applyBorder="1" applyAlignment="1" applyProtection="1">
      <alignment horizontal="center" vertical="center" wrapText="1"/>
    </xf>
    <xf numFmtId="9" fontId="2" fillId="3" borderId="1" xfId="0" applyNumberFormat="1" applyFont="1" applyFill="1" applyBorder="1" applyAlignment="1">
      <alignment horizontal="center" vertical="center" wrapText="1"/>
    </xf>
    <xf numFmtId="9" fontId="61" fillId="3" borderId="11" xfId="3" applyFont="1" applyFill="1" applyBorder="1" applyAlignment="1" applyProtection="1">
      <alignment horizontal="center" vertical="center" wrapText="1"/>
    </xf>
    <xf numFmtId="9" fontId="2" fillId="3" borderId="11" xfId="3" applyFont="1" applyFill="1" applyBorder="1" applyAlignment="1" applyProtection="1">
      <alignment horizontal="center" vertical="center" wrapText="1"/>
    </xf>
    <xf numFmtId="0" fontId="41" fillId="2" borderId="1" xfId="0" applyFont="1" applyFill="1" applyBorder="1" applyAlignment="1">
      <alignment horizontal="center" vertical="center" wrapText="1"/>
    </xf>
    <xf numFmtId="9" fontId="6" fillId="2" borderId="1" xfId="3" applyFont="1" applyFill="1" applyBorder="1" applyAlignment="1">
      <alignment horizontal="center" vertical="center" wrapText="1"/>
    </xf>
    <xf numFmtId="0" fontId="0" fillId="2" borderId="1" xfId="0" applyFill="1" applyBorder="1" applyAlignment="1">
      <alignment horizontal="center" vertical="center"/>
    </xf>
    <xf numFmtId="9" fontId="1" fillId="0" borderId="31" xfId="0" applyNumberFormat="1" applyFont="1" applyBorder="1" applyAlignment="1">
      <alignment horizontal="center" vertical="center" wrapText="1"/>
    </xf>
    <xf numFmtId="9" fontId="7" fillId="0" borderId="1" xfId="0" applyNumberFormat="1"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49" fontId="0" fillId="0" borderId="1" xfId="0" applyNumberFormat="1" applyBorder="1" applyAlignment="1" applyProtection="1">
      <alignment vertical="center" wrapText="1"/>
      <protection locked="0"/>
    </xf>
    <xf numFmtId="0" fontId="1" fillId="0" borderId="6" xfId="0" applyFont="1" applyFill="1" applyBorder="1" applyAlignment="1">
      <alignment horizontal="center" vertical="center" wrapText="1"/>
    </xf>
    <xf numFmtId="9" fontId="1" fillId="2" borderId="5" xfId="0" applyNumberFormat="1" applyFont="1" applyFill="1" applyBorder="1" applyAlignment="1" applyProtection="1">
      <alignment horizontal="center" vertical="center" wrapText="1"/>
    </xf>
    <xf numFmtId="0" fontId="1" fillId="0" borderId="5"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9" fontId="1" fillId="2" borderId="1" xfId="3" applyFont="1" applyFill="1" applyBorder="1" applyAlignment="1" applyProtection="1">
      <alignment horizontal="center" vertical="center" wrapText="1"/>
    </xf>
    <xf numFmtId="0" fontId="1" fillId="2" borderId="1" xfId="0" applyFont="1" applyFill="1" applyBorder="1" applyAlignment="1">
      <alignment horizontal="justify" vertical="center" wrapText="1"/>
    </xf>
    <xf numFmtId="9" fontId="2" fillId="2" borderId="1" xfId="3" applyFont="1" applyFill="1" applyBorder="1" applyAlignment="1" applyProtection="1">
      <alignment horizontal="center" vertical="center" wrapText="1"/>
    </xf>
    <xf numFmtId="0" fontId="1" fillId="8" borderId="1" xfId="0" applyFont="1" applyFill="1" applyBorder="1" applyAlignment="1">
      <alignment horizontal="center" vertical="center" wrapText="1"/>
    </xf>
    <xf numFmtId="0" fontId="6" fillId="2" borderId="5" xfId="0" applyFont="1" applyFill="1" applyBorder="1" applyAlignment="1">
      <alignment horizontal="center" wrapText="1"/>
    </xf>
    <xf numFmtId="9" fontId="1" fillId="2" borderId="1"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1" fillId="2" borderId="1" xfId="2" applyFont="1" applyFill="1" applyBorder="1" applyAlignment="1">
      <alignment horizontal="center" vertical="center" wrapText="1"/>
    </xf>
    <xf numFmtId="0" fontId="1" fillId="2" borderId="1" xfId="2" applyFont="1" applyFill="1" applyBorder="1" applyAlignment="1">
      <alignment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 fillId="5" borderId="1" xfId="0" applyFont="1" applyFill="1" applyBorder="1" applyAlignment="1">
      <alignment horizontal="justify" vertical="center" wrapText="1"/>
    </xf>
    <xf numFmtId="0" fontId="1" fillId="5" borderId="1" xfId="0" applyFont="1" applyFill="1" applyBorder="1" applyAlignment="1">
      <alignment horizontal="center" vertical="center" wrapText="1"/>
    </xf>
    <xf numFmtId="1" fontId="1" fillId="5" borderId="1" xfId="0" applyNumberFormat="1" applyFont="1" applyFill="1" applyBorder="1" applyAlignment="1" applyProtection="1">
      <alignment horizontal="center" vertical="center" wrapText="1"/>
      <protection locked="0"/>
    </xf>
    <xf numFmtId="9" fontId="2" fillId="5" borderId="1" xfId="0" applyNumberFormat="1" applyFont="1" applyFill="1" applyBorder="1" applyAlignment="1">
      <alignment horizontal="center" vertical="center" wrapText="1"/>
    </xf>
    <xf numFmtId="9" fontId="2" fillId="5" borderId="1" xfId="3" applyFont="1" applyFill="1" applyBorder="1" applyAlignment="1" applyProtection="1">
      <alignment horizontal="center" vertical="center" wrapText="1"/>
    </xf>
    <xf numFmtId="9" fontId="1" fillId="5" borderId="1" xfId="0" applyNumberFormat="1" applyFont="1" applyFill="1" applyBorder="1" applyAlignment="1">
      <alignment horizontal="center" vertical="center" wrapText="1"/>
    </xf>
    <xf numFmtId="0" fontId="1" fillId="5" borderId="1" xfId="0" applyFont="1" applyFill="1" applyBorder="1" applyAlignment="1" applyProtection="1">
      <alignment horizontal="center" vertical="center" wrapText="1"/>
      <protection locked="0"/>
    </xf>
    <xf numFmtId="9" fontId="1" fillId="5" borderId="1" xfId="3" applyFont="1" applyFill="1" applyBorder="1" applyAlignment="1" applyProtection="1">
      <alignment horizontal="center" vertical="center" wrapText="1"/>
    </xf>
    <xf numFmtId="0" fontId="24" fillId="13" borderId="0" xfId="0" applyFont="1" applyFill="1" applyAlignment="1">
      <alignment horizontal="justify" vertical="center" wrapText="1"/>
    </xf>
    <xf numFmtId="0" fontId="12" fillId="13" borderId="5" xfId="0" applyFont="1" applyFill="1" applyBorder="1" applyAlignment="1">
      <alignment horizontal="justify" vertical="center" wrapText="1"/>
    </xf>
    <xf numFmtId="0" fontId="12" fillId="13" borderId="5" xfId="0" applyFont="1" applyFill="1" applyBorder="1" applyAlignment="1">
      <alignment horizontal="center" vertical="center" wrapText="1"/>
    </xf>
    <xf numFmtId="0" fontId="24" fillId="13" borderId="1" xfId="0" applyFont="1" applyFill="1" applyBorder="1" applyAlignment="1">
      <alignment vertical="center" wrapText="1"/>
    </xf>
    <xf numFmtId="0" fontId="12" fillId="13" borderId="1" xfId="0" applyFont="1" applyFill="1" applyBorder="1" applyAlignment="1">
      <alignment vertical="center" wrapText="1"/>
    </xf>
    <xf numFmtId="0" fontId="24" fillId="13" borderId="1" xfId="0" applyFont="1" applyFill="1" applyBorder="1" applyAlignment="1">
      <alignment horizontal="center" vertical="center" wrapText="1"/>
    </xf>
    <xf numFmtId="0" fontId="12" fillId="13" borderId="1" xfId="0" applyFont="1" applyFill="1" applyBorder="1" applyAlignment="1">
      <alignment horizontal="justify" vertical="center" wrapText="1"/>
    </xf>
    <xf numFmtId="0" fontId="12" fillId="13" borderId="1" xfId="0" applyFont="1" applyFill="1" applyBorder="1" applyAlignment="1">
      <alignment horizontal="center" vertical="center" wrapText="1"/>
    </xf>
    <xf numFmtId="0" fontId="12" fillId="13" borderId="1" xfId="0" applyFont="1" applyFill="1" applyBorder="1" applyAlignment="1">
      <alignment horizontal="left" vertical="center" wrapText="1"/>
    </xf>
    <xf numFmtId="0" fontId="12" fillId="14" borderId="1" xfId="2" applyFont="1" applyFill="1" applyBorder="1" applyAlignment="1">
      <alignment horizontal="center" vertical="center" wrapText="1"/>
    </xf>
    <xf numFmtId="0" fontId="12" fillId="14" borderId="1" xfId="0" applyFont="1" applyFill="1" applyBorder="1" applyAlignment="1">
      <alignment horizontal="left" vertical="center" wrapText="1"/>
    </xf>
    <xf numFmtId="0" fontId="12" fillId="14" borderId="13" xfId="0" applyFont="1" applyFill="1" applyBorder="1" applyAlignment="1">
      <alignment horizontal="center" vertical="center" wrapText="1"/>
    </xf>
    <xf numFmtId="0" fontId="12" fillId="14" borderId="1" xfId="0" applyFont="1" applyFill="1" applyBorder="1" applyAlignment="1">
      <alignment horizontal="center" vertical="center" wrapText="1"/>
    </xf>
    <xf numFmtId="0" fontId="24" fillId="14" borderId="1" xfId="0" applyFont="1" applyFill="1" applyBorder="1" applyAlignment="1" applyProtection="1">
      <alignment horizontal="justify" vertical="center" wrapText="1"/>
      <protection locked="0"/>
    </xf>
    <xf numFmtId="0" fontId="52" fillId="15" borderId="1" xfId="0" applyFont="1" applyFill="1" applyBorder="1" applyAlignment="1">
      <alignment horizontal="center" vertical="center" wrapText="1"/>
    </xf>
    <xf numFmtId="0" fontId="24" fillId="15" borderId="1" xfId="0" applyFont="1" applyFill="1" applyBorder="1" applyAlignment="1" applyProtection="1">
      <alignment wrapText="1"/>
      <protection locked="0"/>
    </xf>
    <xf numFmtId="0" fontId="0" fillId="21" borderId="44" xfId="0" applyFill="1" applyBorder="1" applyAlignment="1">
      <alignment horizontal="center" vertical="center" wrapText="1"/>
    </xf>
    <xf numFmtId="0" fontId="0" fillId="2" borderId="5" xfId="0" applyFill="1" applyBorder="1" applyAlignment="1" applyProtection="1">
      <alignment horizontal="center" vertical="center" wrapText="1"/>
      <protection locked="0"/>
    </xf>
    <xf numFmtId="0" fontId="1" fillId="2" borderId="8" xfId="0" applyFont="1" applyFill="1" applyBorder="1" applyAlignment="1">
      <alignment horizontal="center" vertical="center" wrapText="1"/>
    </xf>
    <xf numFmtId="1" fontId="0" fillId="2" borderId="1" xfId="0" applyNumberFormat="1" applyFill="1" applyBorder="1" applyAlignment="1">
      <alignment horizontal="center" vertical="center" wrapText="1"/>
    </xf>
    <xf numFmtId="0" fontId="0" fillId="2" borderId="8" xfId="0" applyFill="1" applyBorder="1" applyAlignment="1" applyProtection="1">
      <alignment horizontal="center" vertical="center" wrapText="1"/>
      <protection locked="0"/>
    </xf>
    <xf numFmtId="49" fontId="0" fillId="2" borderId="1" xfId="0" applyNumberFormat="1" applyFill="1" applyBorder="1" applyAlignment="1" applyProtection="1">
      <alignment horizontal="center" vertical="center" wrapText="1"/>
      <protection locked="0"/>
    </xf>
    <xf numFmtId="0" fontId="1" fillId="2" borderId="45" xfId="0" applyFont="1" applyFill="1" applyBorder="1" applyAlignment="1">
      <alignment horizontal="center" vertical="center" wrapText="1"/>
    </xf>
    <xf numFmtId="0" fontId="0" fillId="2" borderId="5" xfId="0" applyFill="1" applyBorder="1" applyAlignment="1" applyProtection="1">
      <alignment horizontal="center" wrapText="1"/>
      <protection locked="0"/>
    </xf>
    <xf numFmtId="0" fontId="1" fillId="2" borderId="1" xfId="0" applyFont="1" applyFill="1" applyBorder="1" applyAlignment="1">
      <alignment horizontal="center" wrapText="1"/>
    </xf>
    <xf numFmtId="0" fontId="41" fillId="2" borderId="37" xfId="0" applyFont="1" applyFill="1" applyBorder="1" applyAlignment="1">
      <alignment horizontal="left" vertical="center" wrapText="1"/>
    </xf>
    <xf numFmtId="0" fontId="0" fillId="2" borderId="6" xfId="0" applyFill="1" applyBorder="1" applyAlignment="1">
      <alignment horizontal="center" wrapText="1"/>
    </xf>
    <xf numFmtId="0" fontId="1" fillId="2" borderId="45" xfId="0" applyFont="1" applyFill="1" applyBorder="1" applyAlignment="1">
      <alignment horizontal="center" wrapText="1"/>
    </xf>
    <xf numFmtId="0" fontId="1" fillId="2" borderId="1" xfId="0" applyFont="1" applyFill="1" applyBorder="1" applyAlignment="1">
      <alignment horizontal="center" vertical="top" wrapText="1"/>
    </xf>
    <xf numFmtId="0" fontId="1" fillId="2" borderId="46" xfId="0" applyFont="1" applyFill="1" applyBorder="1" applyAlignment="1">
      <alignment horizontal="center" vertical="center" wrapText="1"/>
    </xf>
    <xf numFmtId="0" fontId="0" fillId="19" borderId="47" xfId="0" applyFill="1" applyBorder="1" applyAlignment="1">
      <alignment horizontal="left" vertical="center" wrapText="1"/>
    </xf>
    <xf numFmtId="0" fontId="16" fillId="21" borderId="48" xfId="0" applyFont="1" applyFill="1" applyBorder="1" applyAlignment="1">
      <alignment horizontal="center" vertical="center" wrapText="1"/>
    </xf>
    <xf numFmtId="0" fontId="1" fillId="2" borderId="46" xfId="0" applyFont="1" applyFill="1" applyBorder="1"/>
    <xf numFmtId="0" fontId="16" fillId="2" borderId="0" xfId="0" applyFont="1" applyFill="1" applyAlignment="1">
      <alignment vertical="center" wrapText="1"/>
    </xf>
    <xf numFmtId="0" fontId="6" fillId="2" borderId="8" xfId="0" applyFont="1" applyFill="1" applyBorder="1" applyAlignment="1" applyProtection="1">
      <alignment horizontal="center" vertical="center" wrapText="1"/>
      <protection locked="0"/>
    </xf>
    <xf numFmtId="3" fontId="12" fillId="2" borderId="1" xfId="0" applyNumberFormat="1"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horizontal="center" vertical="center" wrapText="1"/>
      <protection locked="0"/>
    </xf>
    <xf numFmtId="9" fontId="1" fillId="2" borderId="1" xfId="3" applyFont="1" applyFill="1" applyBorder="1" applyAlignment="1" applyProtection="1">
      <alignment horizontal="center" vertical="center" wrapText="1"/>
    </xf>
    <xf numFmtId="0" fontId="1" fillId="2" borderId="1" xfId="0" applyFont="1" applyFill="1" applyBorder="1" applyAlignment="1">
      <alignment horizontal="left" vertical="center" wrapText="1"/>
    </xf>
    <xf numFmtId="49" fontId="6" fillId="2" borderId="1" xfId="0" applyNumberFormat="1" applyFont="1" applyFill="1" applyBorder="1" applyAlignment="1" applyProtection="1">
      <alignment horizontal="center" vertical="center" wrapText="1"/>
      <protection locked="0"/>
    </xf>
    <xf numFmtId="9" fontId="1" fillId="2" borderId="1" xfId="3" applyFont="1" applyFill="1" applyBorder="1" applyAlignment="1">
      <alignment horizontal="center" vertical="center" wrapText="1"/>
    </xf>
    <xf numFmtId="0" fontId="24" fillId="2" borderId="1" xfId="0" applyFont="1" applyFill="1" applyBorder="1" applyAlignment="1">
      <alignment vertical="center" wrapText="1"/>
    </xf>
    <xf numFmtId="1" fontId="1" fillId="2" borderId="1" xfId="0" applyNumberFormat="1" applyFont="1" applyFill="1" applyBorder="1" applyAlignment="1" applyProtection="1">
      <alignment wrapText="1"/>
      <protection locked="0"/>
    </xf>
    <xf numFmtId="0" fontId="0" fillId="2" borderId="1" xfId="0" applyFill="1" applyBorder="1" applyAlignment="1">
      <alignment horizontal="center" vertical="center" wrapText="1"/>
    </xf>
    <xf numFmtId="0" fontId="1" fillId="2" borderId="1" xfId="0" applyFont="1" applyFill="1" applyBorder="1" applyAlignment="1">
      <alignment horizontal="justify" vertical="center" wrapText="1"/>
    </xf>
    <xf numFmtId="9" fontId="1" fillId="0" borderId="1" xfId="3" applyFont="1" applyFill="1" applyBorder="1" applyAlignment="1" applyProtection="1">
      <alignment horizontal="center" vertical="center" wrapText="1"/>
    </xf>
    <xf numFmtId="1" fontId="6" fillId="0" borderId="8" xfId="0" applyNumberFormat="1" applyFont="1" applyBorder="1" applyAlignment="1" applyProtection="1">
      <alignment horizontal="center" vertical="center" wrapText="1"/>
      <protection locked="0"/>
    </xf>
    <xf numFmtId="1"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1" fillId="2" borderId="1" xfId="0" applyFont="1" applyFill="1" applyBorder="1" applyAlignment="1">
      <alignment vertical="center" wrapText="1"/>
    </xf>
    <xf numFmtId="1" fontId="0" fillId="0" borderId="1" xfId="0" applyNumberFormat="1" applyBorder="1" applyAlignment="1">
      <alignment horizontal="center" vertical="center" wrapText="1"/>
    </xf>
    <xf numFmtId="9" fontId="2" fillId="0" borderId="11" xfId="3" applyFont="1" applyFill="1" applyBorder="1" applyAlignment="1" applyProtection="1">
      <alignment horizontal="center" vertical="center" wrapText="1"/>
    </xf>
    <xf numFmtId="9" fontId="2" fillId="0" borderId="13" xfId="3" applyFont="1" applyFill="1" applyBorder="1" applyAlignment="1" applyProtection="1">
      <alignment horizontal="center" vertical="center" wrapText="1"/>
    </xf>
    <xf numFmtId="0" fontId="3" fillId="2" borderId="32" xfId="0" applyFont="1" applyFill="1" applyBorder="1" applyAlignment="1">
      <alignment horizontal="center" vertical="center" wrapText="1"/>
    </xf>
    <xf numFmtId="1" fontId="0" fillId="0" borderId="1" xfId="0" applyNumberFormat="1" applyBorder="1" applyAlignment="1" applyProtection="1">
      <alignment horizontal="center" vertical="center" wrapText="1"/>
      <protection locked="0"/>
    </xf>
    <xf numFmtId="9" fontId="2" fillId="2" borderId="1" xfId="3" applyFont="1" applyFill="1" applyBorder="1" applyAlignment="1" applyProtection="1">
      <alignment horizontal="center" vertical="center" wrapText="1"/>
    </xf>
    <xf numFmtId="9" fontId="1" fillId="0" borderId="31" xfId="3" applyFont="1" applyFill="1" applyBorder="1" applyAlignment="1" applyProtection="1">
      <alignment horizontal="center" vertical="center" wrapText="1"/>
    </xf>
    <xf numFmtId="0" fontId="6" fillId="2" borderId="1" xfId="0" applyFont="1" applyFill="1" applyBorder="1" applyAlignment="1" applyProtection="1">
      <alignment wrapText="1"/>
      <protection locked="0"/>
    </xf>
    <xf numFmtId="0" fontId="6" fillId="2" borderId="1" xfId="0" applyFont="1" applyFill="1" applyBorder="1" applyAlignment="1" applyProtection="1">
      <alignment horizontal="center" vertical="center" wrapText="1"/>
      <protection locked="0"/>
    </xf>
    <xf numFmtId="0" fontId="15" fillId="2" borderId="1" xfId="0" applyFont="1" applyFill="1" applyBorder="1" applyAlignment="1">
      <alignment horizontal="center" vertical="center"/>
    </xf>
    <xf numFmtId="0" fontId="1" fillId="8" borderId="1" xfId="0" applyFont="1" applyFill="1" applyBorder="1" applyAlignment="1">
      <alignment horizontal="center" vertical="center" wrapText="1"/>
    </xf>
    <xf numFmtId="1" fontId="6" fillId="13" borderId="1" xfId="0" applyNumberFormat="1" applyFont="1" applyFill="1" applyBorder="1" applyAlignment="1" applyProtection="1">
      <alignment horizontal="center" vertical="center" wrapText="1"/>
      <protection locked="0"/>
    </xf>
    <xf numFmtId="0" fontId="6" fillId="13" borderId="1" xfId="0" applyFont="1" applyFill="1" applyBorder="1" applyAlignment="1" applyProtection="1">
      <alignment horizontal="justify" vertical="center" wrapText="1"/>
      <protection locked="0"/>
    </xf>
    <xf numFmtId="9" fontId="6" fillId="13" borderId="1" xfId="3" applyFont="1" applyFill="1" applyBorder="1" applyAlignment="1" applyProtection="1">
      <alignment horizontal="center" vertical="center" wrapText="1"/>
    </xf>
    <xf numFmtId="0" fontId="1" fillId="13" borderId="1" xfId="0" applyFont="1" applyFill="1" applyBorder="1" applyAlignment="1" applyProtection="1">
      <alignment horizontal="center" vertical="center" wrapText="1"/>
      <protection locked="0"/>
    </xf>
    <xf numFmtId="1" fontId="1" fillId="13" borderId="1" xfId="0" applyNumberFormat="1" applyFont="1" applyFill="1" applyBorder="1" applyAlignment="1" applyProtection="1">
      <alignment horizontal="center" vertical="center" wrapText="1"/>
      <protection locked="0"/>
    </xf>
    <xf numFmtId="0" fontId="1" fillId="13" borderId="1" xfId="0" applyFont="1" applyFill="1" applyBorder="1" applyAlignment="1" applyProtection="1">
      <alignment horizontal="justify" vertical="center" wrapText="1"/>
      <protection locked="0"/>
    </xf>
    <xf numFmtId="9" fontId="1" fillId="13" borderId="1" xfId="3" applyFont="1" applyFill="1" applyBorder="1" applyAlignment="1" applyProtection="1">
      <alignment horizontal="center" vertical="center" wrapText="1"/>
    </xf>
    <xf numFmtId="1" fontId="1" fillId="13" borderId="8" xfId="0" applyNumberFormat="1" applyFont="1" applyFill="1" applyBorder="1" applyAlignment="1" applyProtection="1">
      <alignment horizontal="center" vertical="center" wrapText="1"/>
      <protection locked="0"/>
    </xf>
    <xf numFmtId="0" fontId="1" fillId="14" borderId="1" xfId="0" applyFont="1" applyFill="1" applyBorder="1" applyAlignment="1" applyProtection="1">
      <alignment horizontal="center" vertical="center" wrapText="1"/>
      <protection locked="0"/>
    </xf>
    <xf numFmtId="1" fontId="1" fillId="14" borderId="1" xfId="0" applyNumberFormat="1" applyFont="1" applyFill="1" applyBorder="1" applyAlignment="1" applyProtection="1">
      <alignment horizontal="center" vertical="center" wrapText="1"/>
      <protection locked="0"/>
    </xf>
    <xf numFmtId="9" fontId="1" fillId="14" borderId="1" xfId="3" applyFont="1" applyFill="1" applyBorder="1" applyAlignment="1" applyProtection="1">
      <alignment horizontal="center" vertical="center" wrapText="1"/>
    </xf>
    <xf numFmtId="0" fontId="1" fillId="15" borderId="1" xfId="0" applyFont="1" applyFill="1" applyBorder="1" applyAlignment="1" applyProtection="1">
      <alignment horizontal="center" vertical="center" wrapText="1"/>
      <protection locked="0"/>
    </xf>
    <xf numFmtId="1" fontId="1" fillId="15" borderId="1" xfId="0" applyNumberFormat="1" applyFont="1" applyFill="1" applyBorder="1" applyAlignment="1" applyProtection="1">
      <alignment horizontal="center" vertical="center" wrapText="1"/>
      <protection locked="0"/>
    </xf>
    <xf numFmtId="9" fontId="1" fillId="15" borderId="1" xfId="3" applyFont="1" applyFill="1" applyBorder="1" applyAlignment="1" applyProtection="1">
      <alignment horizontal="center" vertical="center" wrapText="1"/>
    </xf>
    <xf numFmtId="0" fontId="0" fillId="2" borderId="5" xfId="0" applyFill="1" applyBorder="1" applyAlignment="1" applyProtection="1">
      <alignment wrapText="1"/>
      <protection locked="0"/>
    </xf>
    <xf numFmtId="49" fontId="0" fillId="0" borderId="1" xfId="0" applyNumberFormat="1" applyBorder="1" applyAlignment="1" applyProtection="1">
      <alignment horizontal="center" vertical="center" wrapText="1"/>
      <protection locked="0"/>
    </xf>
    <xf numFmtId="1" fontId="1" fillId="2" borderId="1" xfId="0" applyNumberFormat="1"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9" fontId="1" fillId="2" borderId="31" xfId="3" applyFont="1" applyFill="1" applyBorder="1" applyAlignment="1" applyProtection="1">
      <alignment horizontal="center" vertical="center" wrapText="1"/>
    </xf>
    <xf numFmtId="0" fontId="1" fillId="0" borderId="1" xfId="0" applyFont="1" applyBorder="1" applyAlignment="1">
      <alignment horizontal="center" vertical="center" wrapText="1"/>
    </xf>
    <xf numFmtId="9" fontId="1" fillId="2" borderId="1" xfId="0" applyNumberFormat="1" applyFont="1" applyFill="1" applyBorder="1" applyAlignment="1">
      <alignment horizontal="center" vertical="center" wrapText="1"/>
    </xf>
    <xf numFmtId="0" fontId="43" fillId="2" borderId="1" xfId="0" applyFont="1" applyFill="1" applyBorder="1" applyAlignment="1">
      <alignment horizontal="center" vertical="center" wrapText="1"/>
    </xf>
    <xf numFmtId="9" fontId="1" fillId="13" borderId="1" xfId="0" applyNumberFormat="1" applyFont="1" applyFill="1" applyBorder="1" applyAlignment="1">
      <alignment horizontal="center" vertical="center" wrapText="1"/>
    </xf>
    <xf numFmtId="1" fontId="1" fillId="0" borderId="1" xfId="0" applyNumberFormat="1" applyFont="1" applyBorder="1" applyAlignment="1" applyProtection="1">
      <alignment horizontal="center" vertical="center" wrapText="1"/>
      <protection locked="0"/>
    </xf>
    <xf numFmtId="9" fontId="1" fillId="14" borderId="1" xfId="0" applyNumberFormat="1" applyFont="1" applyFill="1" applyBorder="1" applyAlignment="1">
      <alignment horizontal="center" vertical="center" wrapText="1"/>
    </xf>
    <xf numFmtId="9" fontId="1" fillId="15" borderId="1" xfId="0" applyNumberFormat="1"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9" fontId="2" fillId="2" borderId="1" xfId="0" applyNumberFormat="1" applyFont="1" applyFill="1" applyBorder="1" applyAlignment="1">
      <alignment horizontal="center" vertical="center" wrapText="1"/>
    </xf>
    <xf numFmtId="0" fontId="1" fillId="2" borderId="1" xfId="2"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vertical="center" wrapText="1"/>
    </xf>
    <xf numFmtId="0" fontId="6" fillId="2" borderId="1" xfId="0" applyFont="1" applyFill="1" applyBorder="1" applyAlignment="1">
      <alignment wrapText="1"/>
    </xf>
    <xf numFmtId="9" fontId="2" fillId="0" borderId="1" xfId="0" applyNumberFormat="1"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vertical="center" wrapText="1"/>
    </xf>
    <xf numFmtId="9" fontId="2" fillId="0" borderId="1" xfId="3"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1" fillId="16" borderId="1" xfId="0" applyFont="1" applyFill="1" applyBorder="1" applyAlignment="1">
      <alignment horizontal="center" vertical="center" wrapText="1"/>
    </xf>
    <xf numFmtId="1" fontId="1" fillId="0" borderId="8" xfId="0" applyNumberFormat="1"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0" borderId="1" xfId="0" applyFont="1" applyBorder="1" applyAlignment="1" applyProtection="1">
      <alignment wrapText="1"/>
      <protection locked="0"/>
    </xf>
    <xf numFmtId="49" fontId="1" fillId="0" borderId="1" xfId="0" applyNumberFormat="1"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horizontal="left" wrapText="1"/>
      <protection locked="0"/>
    </xf>
    <xf numFmtId="1" fontId="1" fillId="0" borderId="1" xfId="0" applyNumberFormat="1" applyFont="1" applyBorder="1" applyAlignment="1">
      <alignment horizontal="center" vertical="center" wrapText="1"/>
    </xf>
    <xf numFmtId="0" fontId="0" fillId="0" borderId="14" xfId="0" applyBorder="1" applyAlignment="1" applyProtection="1">
      <alignment horizontal="center" vertical="center" wrapText="1"/>
      <protection locked="0"/>
    </xf>
    <xf numFmtId="0" fontId="3" fillId="0" borderId="32" xfId="0" applyFont="1" applyBorder="1" applyAlignment="1">
      <alignment horizontal="center" vertical="center" wrapText="1"/>
    </xf>
    <xf numFmtId="0" fontId="1" fillId="0" borderId="1" xfId="2" applyFont="1" applyBorder="1" applyAlignment="1">
      <alignment horizontal="center" vertical="center" wrapText="1"/>
    </xf>
    <xf numFmtId="0" fontId="3" fillId="0" borderId="1"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1" xfId="0" applyFont="1" applyBorder="1" applyAlignment="1">
      <alignment horizontal="center" vertical="center" wrapText="1"/>
    </xf>
    <xf numFmtId="0" fontId="15" fillId="2" borderId="5" xfId="0" applyFont="1" applyFill="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42" fillId="2" borderId="5" xfId="0" applyFont="1" applyFill="1" applyBorder="1" applyAlignment="1" applyProtection="1">
      <alignment horizontal="left" vertical="center" wrapText="1"/>
      <protection locked="0"/>
    </xf>
    <xf numFmtId="0" fontId="42" fillId="2" borderId="5" xfId="0" applyFont="1" applyFill="1" applyBorder="1" applyAlignment="1" applyProtection="1">
      <alignment horizontal="center" vertical="center" wrapText="1"/>
      <protection locked="0"/>
    </xf>
    <xf numFmtId="0" fontId="43" fillId="2" borderId="5" xfId="0" applyFont="1" applyFill="1" applyBorder="1" applyAlignment="1">
      <alignment horizontal="center" vertical="center"/>
    </xf>
    <xf numFmtId="0" fontId="43" fillId="2" borderId="1" xfId="0" applyFont="1" applyFill="1" applyBorder="1" applyAlignment="1">
      <alignment vertical="center"/>
    </xf>
    <xf numFmtId="0" fontId="43" fillId="2" borderId="31" xfId="0" applyFont="1" applyFill="1" applyBorder="1" applyAlignment="1">
      <alignment vertical="center"/>
    </xf>
    <xf numFmtId="0" fontId="43" fillId="2" borderId="1" xfId="0" applyFont="1" applyFill="1" applyBorder="1" applyAlignment="1">
      <alignment horizontal="center" vertical="center"/>
    </xf>
    <xf numFmtId="0" fontId="43" fillId="2" borderId="1" xfId="0" applyFont="1" applyFill="1" applyBorder="1" applyAlignment="1">
      <alignment vertical="center" wrapText="1"/>
    </xf>
    <xf numFmtId="0" fontId="12" fillId="2" borderId="1" xfId="0" applyFont="1" applyFill="1" applyBorder="1" applyAlignment="1">
      <alignment horizontal="center" vertical="center" wrapText="1"/>
    </xf>
    <xf numFmtId="0" fontId="23" fillId="13" borderId="1" xfId="0" applyFont="1" applyFill="1" applyBorder="1" applyAlignment="1" applyProtection="1">
      <alignment horizontal="center" vertical="center" wrapText="1"/>
      <protection locked="0"/>
    </xf>
    <xf numFmtId="9" fontId="6" fillId="13" borderId="1" xfId="0" applyNumberFormat="1" applyFont="1" applyFill="1" applyBorder="1" applyAlignment="1">
      <alignment horizontal="center" vertical="center" wrapText="1"/>
    </xf>
    <xf numFmtId="0" fontId="12" fillId="13" borderId="1" xfId="0" applyFont="1" applyFill="1" applyBorder="1" applyAlignment="1" applyProtection="1">
      <alignment horizontal="center" vertical="center" wrapText="1"/>
      <protection locked="0"/>
    </xf>
    <xf numFmtId="0" fontId="12" fillId="13" borderId="1" xfId="0" applyFont="1" applyFill="1" applyBorder="1" applyAlignment="1" applyProtection="1">
      <alignment horizontal="center" wrapText="1"/>
      <protection locked="0"/>
    </xf>
    <xf numFmtId="0" fontId="25" fillId="13" borderId="1" xfId="0" applyFont="1" applyFill="1" applyBorder="1" applyAlignment="1" applyProtection="1">
      <alignment horizontal="center" vertical="center" wrapText="1"/>
      <protection locked="0"/>
    </xf>
    <xf numFmtId="0" fontId="12" fillId="13" borderId="1" xfId="0" applyFont="1" applyFill="1" applyBorder="1" applyAlignment="1" applyProtection="1">
      <alignment horizontal="justify" vertical="center" wrapText="1"/>
      <protection locked="0"/>
    </xf>
    <xf numFmtId="0" fontId="25" fillId="14" borderId="1" xfId="0" applyFont="1" applyFill="1" applyBorder="1" applyAlignment="1" applyProtection="1">
      <alignment horizontal="center" vertical="center" wrapText="1"/>
      <protection locked="0"/>
    </xf>
    <xf numFmtId="0" fontId="2" fillId="14" borderId="1" xfId="0" applyFont="1" applyFill="1" applyBorder="1" applyAlignment="1" applyProtection="1">
      <alignment horizontal="justify" vertical="center" wrapText="1"/>
      <protection locked="0"/>
    </xf>
    <xf numFmtId="0" fontId="12" fillId="14" borderId="1" xfId="0" applyFont="1" applyFill="1" applyBorder="1" applyAlignment="1" applyProtection="1">
      <alignment horizontal="justify" vertical="center" wrapText="1"/>
      <protection locked="0"/>
    </xf>
    <xf numFmtId="0" fontId="25" fillId="15" borderId="1" xfId="0" applyFont="1" applyFill="1" applyBorder="1" applyAlignment="1" applyProtection="1">
      <alignment horizontal="center" vertical="center" wrapText="1"/>
      <protection locked="0"/>
    </xf>
    <xf numFmtId="0" fontId="6" fillId="15" borderId="1" xfId="0" applyFont="1" applyFill="1" applyBorder="1" applyAlignment="1" applyProtection="1">
      <alignment horizontal="left" vertical="justify"/>
      <protection locked="0"/>
    </xf>
    <xf numFmtId="0" fontId="0" fillId="15" borderId="1" xfId="0" applyFill="1" applyBorder="1" applyAlignment="1" applyProtection="1">
      <alignment wrapText="1"/>
      <protection locked="0"/>
    </xf>
    <xf numFmtId="9"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1" fillId="0" borderId="31" xfId="0" applyFont="1" applyBorder="1" applyAlignment="1">
      <alignment vertical="center" wrapText="1"/>
    </xf>
    <xf numFmtId="0" fontId="1" fillId="0" borderId="1" xfId="0" applyFont="1" applyBorder="1" applyAlignment="1">
      <alignment horizontal="justify" vertical="center" wrapText="1"/>
    </xf>
    <xf numFmtId="0" fontId="0" fillId="0" borderId="30" xfId="0" applyBorder="1" applyAlignment="1" applyProtection="1">
      <alignment wrapText="1"/>
      <protection locked="0"/>
    </xf>
    <xf numFmtId="0" fontId="15" fillId="0" borderId="30" xfId="0" applyFont="1" applyBorder="1" applyAlignment="1" applyProtection="1">
      <alignment wrapText="1"/>
      <protection locked="0"/>
    </xf>
    <xf numFmtId="0" fontId="1" fillId="8" borderId="13" xfId="0" applyFont="1" applyFill="1" applyBorder="1" applyAlignment="1">
      <alignment horizontal="center" vertical="center" wrapText="1"/>
    </xf>
    <xf numFmtId="0" fontId="1" fillId="8" borderId="13" xfId="0" applyFont="1" applyFill="1" applyBorder="1" applyAlignment="1">
      <alignment horizontal="center" vertical="center"/>
    </xf>
    <xf numFmtId="0" fontId="6" fillId="0" borderId="1" xfId="0" applyFont="1" applyBorder="1" applyAlignment="1">
      <alignment horizontal="left" vertical="top" wrapText="1"/>
    </xf>
    <xf numFmtId="0" fontId="6" fillId="0" borderId="1" xfId="0" applyFont="1" applyBorder="1" applyAlignment="1">
      <alignment vertical="top" wrapText="1"/>
    </xf>
    <xf numFmtId="0" fontId="7" fillId="2" borderId="1" xfId="1" applyFont="1" applyFill="1" applyBorder="1" applyAlignment="1">
      <alignment horizontal="center" vertical="center" wrapText="1"/>
    </xf>
    <xf numFmtId="0" fontId="54" fillId="2" borderId="1" xfId="1"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6" fillId="0" borderId="1" xfId="0" applyFont="1" applyBorder="1" applyAlignment="1">
      <alignment horizontal="left" vertical="center" wrapText="1" indent="2"/>
    </xf>
    <xf numFmtId="0" fontId="6" fillId="0" borderId="1" xfId="0" applyFont="1" applyBorder="1" applyAlignment="1">
      <alignment horizontal="left" vertical="center" wrapText="1" indent="3"/>
    </xf>
    <xf numFmtId="1" fontId="6" fillId="14" borderId="1" xfId="0" applyNumberFormat="1" applyFont="1" applyFill="1" applyBorder="1" applyAlignment="1" applyProtection="1">
      <alignment horizontal="center" vertical="center" wrapText="1"/>
      <protection locked="0"/>
    </xf>
    <xf numFmtId="9" fontId="6" fillId="14" borderId="1" xfId="0" applyNumberFormat="1" applyFont="1" applyFill="1" applyBorder="1" applyAlignment="1">
      <alignment horizontal="center" vertical="center" wrapText="1"/>
    </xf>
    <xf numFmtId="0" fontId="6" fillId="14" borderId="1" xfId="0" applyFont="1" applyFill="1" applyBorder="1" applyAlignment="1" applyProtection="1">
      <alignment horizontal="center" vertical="center" wrapText="1"/>
      <protection locked="0"/>
    </xf>
    <xf numFmtId="9" fontId="6" fillId="14" borderId="1" xfId="3" applyFont="1" applyFill="1" applyBorder="1" applyAlignment="1" applyProtection="1">
      <alignment horizontal="center" vertical="center" wrapText="1"/>
    </xf>
    <xf numFmtId="9" fontId="1" fillId="15" borderId="1" xfId="0" applyNumberFormat="1" applyFont="1" applyFill="1" applyBorder="1" applyAlignment="1">
      <alignment horizontal="center" wrapText="1"/>
    </xf>
    <xf numFmtId="0" fontId="0" fillId="15" borderId="1" xfId="0" applyFill="1" applyBorder="1" applyAlignment="1" applyProtection="1">
      <alignment horizontal="center" wrapText="1"/>
      <protection locked="0"/>
    </xf>
    <xf numFmtId="49" fontId="0" fillId="15" borderId="1" xfId="0" applyNumberFormat="1" applyFill="1" applyBorder="1" applyAlignment="1" applyProtection="1">
      <alignment horizontal="center" wrapText="1"/>
      <protection locked="0"/>
    </xf>
    <xf numFmtId="9" fontId="0" fillId="15" borderId="1" xfId="0" applyNumberFormat="1" applyFill="1" applyBorder="1" applyAlignment="1" applyProtection="1">
      <alignment horizontal="center" wrapText="1"/>
      <protection locked="0"/>
    </xf>
    <xf numFmtId="0" fontId="1" fillId="2" borderId="31" xfId="0" applyFont="1" applyFill="1" applyBorder="1" applyAlignment="1">
      <alignment vertical="center" wrapText="1"/>
    </xf>
    <xf numFmtId="9" fontId="2" fillId="0" borderId="1" xfId="3" applyFont="1" applyFill="1" applyBorder="1" applyAlignment="1" applyProtection="1">
      <alignment vertical="center" wrapText="1"/>
    </xf>
    <xf numFmtId="1" fontId="1" fillId="2" borderId="1" xfId="0" applyNumberFormat="1" applyFont="1" applyFill="1" applyBorder="1" applyAlignment="1">
      <alignment vertical="center" wrapText="1"/>
    </xf>
    <xf numFmtId="1" fontId="0" fillId="0" borderId="1" xfId="0" applyNumberFormat="1" applyBorder="1" applyAlignment="1" applyProtection="1">
      <alignment vertical="center" wrapText="1"/>
      <protection locked="0"/>
    </xf>
    <xf numFmtId="9" fontId="2" fillId="2" borderId="1" xfId="0" applyNumberFormat="1" applyFont="1" applyFill="1" applyBorder="1" applyAlignment="1">
      <alignment vertical="center" wrapText="1"/>
    </xf>
    <xf numFmtId="1" fontId="1" fillId="0" borderId="1" xfId="0" applyNumberFormat="1" applyFont="1" applyBorder="1" applyAlignment="1">
      <alignment vertical="center" wrapText="1"/>
    </xf>
    <xf numFmtId="1" fontId="6" fillId="0" borderId="1" xfId="0" applyNumberFormat="1" applyFont="1" applyBorder="1" applyAlignment="1" applyProtection="1">
      <alignment vertical="center" wrapText="1"/>
      <protection locked="0"/>
    </xf>
    <xf numFmtId="0" fontId="41" fillId="17" borderId="38" xfId="0" applyFont="1" applyFill="1" applyBorder="1" applyAlignment="1">
      <alignment horizontal="left" vertical="center" wrapText="1"/>
    </xf>
    <xf numFmtId="0" fontId="41" fillId="18" borderId="38" xfId="0" applyFont="1" applyFill="1" applyBorder="1" applyAlignment="1">
      <alignment horizontal="left" vertical="center" wrapText="1"/>
    </xf>
    <xf numFmtId="0" fontId="0" fillId="17" borderId="44" xfId="0" applyFill="1" applyBorder="1" applyAlignment="1">
      <alignment horizontal="center" vertical="center" wrapText="1"/>
    </xf>
    <xf numFmtId="0" fontId="41" fillId="17" borderId="38" xfId="0" applyFont="1" applyFill="1" applyBorder="1" applyAlignment="1">
      <alignment horizontal="center" vertical="center" wrapText="1"/>
    </xf>
    <xf numFmtId="0" fontId="0" fillId="2" borderId="1" xfId="0" applyFill="1" applyBorder="1" applyAlignment="1" applyProtection="1">
      <alignment horizontal="center" wrapText="1"/>
      <protection locked="0"/>
    </xf>
    <xf numFmtId="0" fontId="15" fillId="2" borderId="5" xfId="0" applyFont="1" applyFill="1" applyBorder="1" applyAlignment="1" applyProtection="1">
      <alignment wrapText="1"/>
      <protection locked="0"/>
    </xf>
    <xf numFmtId="0" fontId="41" fillId="19" borderId="1" xfId="0" applyFont="1" applyFill="1" applyBorder="1" applyAlignment="1">
      <alignment horizontal="left" vertical="center" wrapText="1"/>
    </xf>
    <xf numFmtId="0" fontId="41" fillId="19" borderId="48" xfId="0" applyFont="1" applyFill="1" applyBorder="1" applyAlignment="1">
      <alignment horizontal="left" vertical="center" wrapText="1"/>
    </xf>
    <xf numFmtId="0" fontId="41" fillId="19" borderId="38" xfId="0" applyFont="1" applyFill="1" applyBorder="1" applyAlignment="1">
      <alignment horizontal="left" vertical="center" wrapText="1"/>
    </xf>
    <xf numFmtId="0" fontId="0" fillId="17" borderId="38" xfId="0" applyFill="1" applyBorder="1" applyAlignment="1">
      <alignment vertical="center" wrapText="1"/>
    </xf>
    <xf numFmtId="0" fontId="0" fillId="17" borderId="49" xfId="0" applyFill="1" applyBorder="1" applyAlignment="1">
      <alignment horizontal="center" vertical="center" wrapText="1"/>
    </xf>
    <xf numFmtId="49" fontId="6" fillId="0" borderId="1" xfId="0" applyNumberFormat="1" applyFont="1" applyBorder="1" applyAlignment="1">
      <alignment horizontal="center" vertical="center" wrapText="1"/>
    </xf>
    <xf numFmtId="49" fontId="1" fillId="2" borderId="1" xfId="0" applyNumberFormat="1"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 fillId="0" borderId="31" xfId="0" applyFont="1" applyBorder="1" applyAlignment="1" applyProtection="1">
      <alignment horizontal="left" vertical="center" wrapText="1"/>
      <protection locked="0"/>
    </xf>
    <xf numFmtId="9" fontId="1" fillId="2" borderId="3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33" xfId="0" applyFont="1" applyFill="1" applyBorder="1" applyAlignment="1">
      <alignment horizontal="center" vertical="center" wrapText="1"/>
    </xf>
    <xf numFmtId="9" fontId="1" fillId="14" borderId="1" xfId="3" applyFont="1" applyFill="1" applyBorder="1" applyAlignment="1" applyProtection="1">
      <alignment horizontal="right" vertical="center" wrapText="1"/>
    </xf>
    <xf numFmtId="0" fontId="1" fillId="3" borderId="1" xfId="0" applyFont="1" applyFill="1" applyBorder="1" applyAlignment="1" applyProtection="1">
      <alignment horizontal="center" vertical="center" wrapText="1"/>
      <protection locked="0"/>
    </xf>
    <xf numFmtId="0" fontId="6" fillId="5" borderId="1" xfId="0" applyFont="1" applyFill="1" applyBorder="1" applyAlignment="1">
      <alignment horizontal="center" wrapText="1"/>
    </xf>
    <xf numFmtId="0" fontId="44" fillId="0" borderId="1" xfId="0" applyFont="1" applyBorder="1" applyAlignment="1">
      <alignment horizontal="center" vertical="center" wrapText="1"/>
    </xf>
    <xf numFmtId="9" fontId="1" fillId="0" borderId="40" xfId="3" applyFont="1" applyFill="1" applyBorder="1" applyAlignment="1" applyProtection="1">
      <alignment horizontal="center" vertical="center" wrapText="1"/>
    </xf>
    <xf numFmtId="9" fontId="1" fillId="0" borderId="30" xfId="0" applyNumberFormat="1" applyFont="1" applyFill="1" applyBorder="1" applyAlignment="1" applyProtection="1">
      <alignment horizontal="center" vertical="center" wrapText="1"/>
    </xf>
    <xf numFmtId="9" fontId="1" fillId="0" borderId="43" xfId="3" applyFont="1" applyFill="1" applyBorder="1" applyAlignment="1" applyProtection="1">
      <alignment horizontal="center" vertical="center"/>
    </xf>
    <xf numFmtId="1" fontId="6" fillId="0" borderId="30" xfId="0" applyNumberFormat="1" applyFont="1" applyBorder="1" applyAlignment="1" applyProtection="1">
      <alignment horizontal="center" vertical="center" wrapText="1"/>
      <protection locked="0"/>
    </xf>
    <xf numFmtId="1" fontId="6" fillId="0" borderId="29" xfId="0" applyNumberFormat="1" applyFont="1" applyBorder="1" applyAlignment="1" applyProtection="1">
      <alignment horizontal="center" vertical="center" wrapText="1"/>
      <protection locked="0"/>
    </xf>
    <xf numFmtId="0" fontId="1" fillId="0" borderId="40" xfId="0" applyFont="1" applyFill="1" applyBorder="1" applyAlignment="1">
      <alignment horizontal="center" vertical="center" wrapText="1"/>
    </xf>
    <xf numFmtId="0" fontId="1" fillId="0" borderId="30" xfId="0" applyFont="1" applyBorder="1" applyAlignment="1">
      <alignment horizontal="center" vertical="center" wrapText="1"/>
    </xf>
    <xf numFmtId="9" fontId="1" fillId="0" borderId="11" xfId="3" applyFont="1" applyFill="1" applyBorder="1" applyAlignment="1" applyProtection="1">
      <alignment horizontal="center" vertical="center" wrapText="1"/>
    </xf>
    <xf numFmtId="9" fontId="1" fillId="2" borderId="1" xfId="0" applyNumberFormat="1" applyFont="1" applyFill="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9" fontId="1" fillId="0" borderId="11" xfId="3" applyFont="1" applyFill="1" applyBorder="1" applyAlignment="1" applyProtection="1">
      <alignment horizontal="center" vertical="center"/>
    </xf>
    <xf numFmtId="1" fontId="6" fillId="0" borderId="1" xfId="0" applyNumberFormat="1" applyFont="1" applyBorder="1" applyAlignment="1" applyProtection="1">
      <alignment horizontal="center" vertical="center" wrapText="1"/>
      <protection locked="0"/>
    </xf>
    <xf numFmtId="1" fontId="6" fillId="0" borderId="14" xfId="0" applyNumberFormat="1" applyFont="1" applyBorder="1" applyAlignment="1" applyProtection="1">
      <alignment horizontal="center" vertical="center" wrapText="1"/>
      <protection locked="0"/>
    </xf>
    <xf numFmtId="0" fontId="1" fillId="0" borderId="1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9" fontId="1" fillId="0" borderId="33" xfId="3" applyFont="1" applyFill="1" applyBorder="1" applyAlignment="1" applyProtection="1">
      <alignment horizontal="center" vertical="center"/>
    </xf>
    <xf numFmtId="1" fontId="6" fillId="0" borderId="8" xfId="0" applyNumberFormat="1" applyFont="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9" fontId="1" fillId="0" borderId="33" xfId="3" applyFont="1" applyFill="1" applyBorder="1" applyAlignment="1" applyProtection="1">
      <alignment horizontal="center" vertical="center" wrapText="1"/>
    </xf>
    <xf numFmtId="0" fontId="1" fillId="0" borderId="14" xfId="0" applyFont="1" applyBorder="1" applyAlignment="1">
      <alignment horizontal="center" vertical="center" wrapText="1"/>
    </xf>
    <xf numFmtId="1" fontId="6" fillId="0" borderId="8" xfId="0" applyNumberFormat="1" applyFont="1" applyFill="1" applyBorder="1" applyAlignment="1" applyProtection="1">
      <alignment horizontal="center" vertical="center" wrapText="1"/>
      <protection locked="0"/>
    </xf>
    <xf numFmtId="1" fontId="6" fillId="0" borderId="14" xfId="0" applyNumberFormat="1" applyFont="1" applyFill="1" applyBorder="1" applyAlignment="1" applyProtection="1">
      <alignment horizontal="center" vertical="center" wrapText="1"/>
      <protection locked="0"/>
    </xf>
    <xf numFmtId="1" fontId="1" fillId="15" borderId="1" xfId="0" applyNumberFormat="1" applyFont="1" applyFill="1" applyBorder="1" applyAlignment="1" applyProtection="1">
      <alignment horizontal="right" vertical="center" wrapText="1"/>
      <protection locked="0"/>
    </xf>
    <xf numFmtId="9" fontId="1" fillId="15" borderId="1" xfId="0" applyNumberFormat="1" applyFont="1" applyFill="1" applyBorder="1" applyAlignment="1">
      <alignment vertical="center" wrapText="1"/>
    </xf>
    <xf numFmtId="9" fontId="1" fillId="15" borderId="1" xfId="3" applyFont="1" applyFill="1" applyBorder="1" applyAlignment="1" applyProtection="1">
      <alignment horizontal="right" vertical="center" wrapText="1"/>
    </xf>
    <xf numFmtId="9" fontId="7" fillId="15" borderId="1" xfId="0" applyNumberFormat="1" applyFont="1" applyFill="1" applyBorder="1" applyAlignment="1" applyProtection="1">
      <alignment wrapText="1"/>
      <protection locked="0"/>
    </xf>
    <xf numFmtId="0" fontId="6" fillId="15" borderId="1" xfId="0" applyFont="1" applyFill="1" applyBorder="1" applyAlignment="1" applyProtection="1">
      <alignment wrapText="1"/>
      <protection locked="0"/>
    </xf>
    <xf numFmtId="0" fontId="6" fillId="2" borderId="1" xfId="0" applyFont="1" applyFill="1" applyBorder="1" applyAlignment="1">
      <alignment horizontal="justify" vertical="center"/>
    </xf>
    <xf numFmtId="0" fontId="0" fillId="2" borderId="0" xfId="0" applyFill="1" applyAlignment="1">
      <alignment horizontal="justify" vertical="center"/>
    </xf>
    <xf numFmtId="1" fontId="2" fillId="2" borderId="1" xfId="0" applyNumberFormat="1" applyFont="1" applyFill="1" applyBorder="1" applyAlignment="1">
      <alignment horizontal="center" vertical="center" wrapText="1"/>
    </xf>
    <xf numFmtId="0" fontId="2" fillId="2" borderId="31" xfId="0" applyFont="1" applyFill="1" applyBorder="1" applyAlignment="1" applyProtection="1">
      <alignment horizontal="center" vertical="center" wrapText="1"/>
      <protection locked="0"/>
    </xf>
    <xf numFmtId="0" fontId="7" fillId="2" borderId="31" xfId="1"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55" fillId="2" borderId="1" xfId="0" applyFont="1" applyFill="1" applyBorder="1" applyAlignment="1">
      <alignment horizontal="center" vertical="center" wrapText="1"/>
    </xf>
    <xf numFmtId="0" fontId="54" fillId="2" borderId="1" xfId="0" applyFont="1" applyFill="1" applyBorder="1" applyAlignment="1">
      <alignment horizontal="center" vertical="center" wrapText="1"/>
    </xf>
    <xf numFmtId="0" fontId="0" fillId="2" borderId="1" xfId="0" applyFill="1" applyBorder="1"/>
    <xf numFmtId="0" fontId="54" fillId="2" borderId="1" xfId="0" applyFont="1" applyFill="1" applyBorder="1" applyAlignment="1">
      <alignment horizontal="center" vertical="center"/>
    </xf>
    <xf numFmtId="0" fontId="1" fillId="8" borderId="27" xfId="0" applyFont="1" applyFill="1" applyBorder="1" applyAlignment="1">
      <alignment horizontal="center" vertical="center" wrapText="1"/>
    </xf>
    <xf numFmtId="0" fontId="1" fillId="8" borderId="41" xfId="0" applyFont="1" applyFill="1" applyBorder="1" applyAlignment="1">
      <alignment horizontal="center" vertical="center" wrapText="1"/>
    </xf>
    <xf numFmtId="0" fontId="1" fillId="8" borderId="42" xfId="0" applyFont="1" applyFill="1" applyBorder="1" applyAlignment="1">
      <alignment horizontal="center" vertical="center" wrapText="1"/>
    </xf>
  </cellXfs>
  <cellStyles count="82">
    <cellStyle name="Millares [0]" xfId="9" builtinId="6"/>
    <cellStyle name="Millares [0] 2" xfId="20" xr:uid="{E1DEB50F-0F99-4B3C-9E39-E14E94224ADD}"/>
    <cellStyle name="Millares [0] 2 2" xfId="39" xr:uid="{6DFDD52C-E75F-4F14-B568-795C2B5FE1C6}"/>
    <cellStyle name="Millares [0] 2 2 2" xfId="78" xr:uid="{15393B0E-736E-41AA-A096-0A16A77EF06C}"/>
    <cellStyle name="Millares [0] 2 3" xfId="59" xr:uid="{DCD5AC91-469F-427F-9A1D-8F83DCD3DE44}"/>
    <cellStyle name="Millares [0] 3" xfId="28" xr:uid="{C25B8C6E-ABFE-44C0-B027-9DCD364F6560}"/>
    <cellStyle name="Millares [0] 3 2" xfId="67" xr:uid="{54749FCC-A14F-4004-847D-F5BE14EBD77B}"/>
    <cellStyle name="Millares [0] 4" xfId="48" xr:uid="{116B7AF9-4D47-4E67-AB09-B31E41E50CBD}"/>
    <cellStyle name="Millares 2" xfId="5" xr:uid="{00000000-0005-0000-0000-000000000000}"/>
    <cellStyle name="Millares 2 2" xfId="8" xr:uid="{A45D945A-A7E1-44EC-B471-8DFB37D51D83}"/>
    <cellStyle name="Millares 2 2 2" xfId="19" xr:uid="{C0245045-0ED4-49FA-9F45-C34C381D1AEB}"/>
    <cellStyle name="Millares 2 2 2 2" xfId="38" xr:uid="{6C8C0479-7F6E-4DAA-877E-CDCC312DBFFE}"/>
    <cellStyle name="Millares 2 2 2 2 2" xfId="77" xr:uid="{3FA5195C-954A-42DE-BF1B-902126FEC9A6}"/>
    <cellStyle name="Millares 2 2 2 3" xfId="58" xr:uid="{8DF6511C-995A-46CA-89BA-2B1E35484882}"/>
    <cellStyle name="Millares 2 2 3" xfId="27" xr:uid="{9EE9798A-E020-4A34-B6D3-E7BBA588FFFB}"/>
    <cellStyle name="Millares 2 2 3 2" xfId="66" xr:uid="{43B1F47C-AD21-4B13-A59C-925F0BBAE3C1}"/>
    <cellStyle name="Millares 2 2 4" xfId="47" xr:uid="{C6FFE553-6BF9-4442-9168-29D9E2637932}"/>
    <cellStyle name="Millares 2 3" xfId="11" xr:uid="{C0A3CD1D-040A-4715-894C-52F0D0867C21}"/>
    <cellStyle name="Millares 2 3 2" xfId="22" xr:uid="{BF9A62DE-C526-426F-9FE9-23704710EC39}"/>
    <cellStyle name="Millares 2 3 2 2" xfId="41" xr:uid="{8CFD9890-7DFB-45BC-B9FC-4E90FE2283C7}"/>
    <cellStyle name="Millares 2 3 2 2 2" xfId="80" xr:uid="{ECB4DE7B-B786-4648-A743-17F923725B5B}"/>
    <cellStyle name="Millares 2 3 2 3" xfId="61" xr:uid="{32561E0D-45E7-47F3-8198-7784F7A0134D}"/>
    <cellStyle name="Millares 2 3 3" xfId="30" xr:uid="{A18C6E1E-BE8F-44AE-B5CE-94FD86F6FB8C}"/>
    <cellStyle name="Millares 2 3 3 2" xfId="69" xr:uid="{8B49E461-B723-4EB9-8443-D259B6F164BE}"/>
    <cellStyle name="Millares 2 3 4" xfId="50" xr:uid="{6B8A2929-95DD-4627-B622-2264D1B09469}"/>
    <cellStyle name="Millares 2 4" xfId="13" xr:uid="{C7EC9A2B-B0F7-4BF3-9176-FA1B50D83F6E}"/>
    <cellStyle name="Millares 2 4 2" xfId="32" xr:uid="{B5955306-545F-4298-80C7-5883C8332DF5}"/>
    <cellStyle name="Millares 2 4 2 2" xfId="71" xr:uid="{46B494E3-5F0A-47A0-8A14-8E0E72AB6596}"/>
    <cellStyle name="Millares 2 4 3" xfId="52" xr:uid="{049B3F2B-FCD9-4406-B9B1-B8FCE2905F7B}"/>
    <cellStyle name="Millares 2 5" xfId="15" xr:uid="{50BF8D92-806B-4FEC-AB87-35F14141F23B}"/>
    <cellStyle name="Millares 2 5 2" xfId="34" xr:uid="{4FBE16AD-1CCA-4CCA-B7AF-AD4184AED7CE}"/>
    <cellStyle name="Millares 2 5 2 2" xfId="73" xr:uid="{6180B524-F4D7-411D-B457-EFC518C3328D}"/>
    <cellStyle name="Millares 2 5 3" xfId="54" xr:uid="{4480EEDA-3099-4FA8-98E1-C477BBA54488}"/>
    <cellStyle name="Millares 2 6" xfId="25" xr:uid="{E3419413-A8A7-45C4-B9C2-0429C49B48F9}"/>
    <cellStyle name="Millares 2 6 2" xfId="64" xr:uid="{C0B703A6-BBFA-4C38-8F15-176FFB176189}"/>
    <cellStyle name="Millares 2 7" xfId="44" xr:uid="{537EC7E9-09DB-4AAB-BAE3-5E2C027A8DB1}"/>
    <cellStyle name="Millares 3" xfId="17" xr:uid="{3D8786DE-36A0-43E0-AACC-AFDDDD3C920D}"/>
    <cellStyle name="Millares 3 2" xfId="36" xr:uid="{8FE60A7C-49E9-4011-9701-8128BF20AAC9}"/>
    <cellStyle name="Millares 3 2 2" xfId="75" xr:uid="{805CFB28-2D1C-47B2-8BE7-4E8385CD1060}"/>
    <cellStyle name="Millares 3 3" xfId="56" xr:uid="{2F22D499-D06D-4F8B-BFE2-321431DF0375}"/>
    <cellStyle name="Moneda [0]" xfId="10" builtinId="7"/>
    <cellStyle name="Moneda [0] 2" xfId="21" xr:uid="{26D3F248-A438-4D0F-AE5A-97C13EA3A8AD}"/>
    <cellStyle name="Moneda [0] 2 2" xfId="40" xr:uid="{2437512B-BC59-44E3-A22C-C3293BAC4464}"/>
    <cellStyle name="Moneda [0] 2 2 2" xfId="79" xr:uid="{62041ABE-1449-4B4A-A10E-804351E25976}"/>
    <cellStyle name="Moneda [0] 2 3" xfId="60" xr:uid="{7D950685-FCA8-45A4-814A-96305DDDF611}"/>
    <cellStyle name="Moneda [0] 3" xfId="29" xr:uid="{7B2A3CC1-D3BE-4C63-ACE8-3B397284C4D3}"/>
    <cellStyle name="Moneda [0] 3 2" xfId="68" xr:uid="{C5AA359F-D816-46FA-84D2-C09D0CAA5C70}"/>
    <cellStyle name="Moneda [0] 4" xfId="49" xr:uid="{2939CEFB-FA33-4A84-87ED-BBA9DA04A4B2}"/>
    <cellStyle name="Moneda 2" xfId="6" xr:uid="{00000000-0005-0000-0000-000002000000}"/>
    <cellStyle name="Moneda 3" xfId="7" xr:uid="{90B07829-340A-404B-A405-AAC8122F0E14}"/>
    <cellStyle name="Moneda 3 2" xfId="18" xr:uid="{4923C087-C8C7-4AA8-8969-2E28B99B4A7D}"/>
    <cellStyle name="Moneda 3 2 2" xfId="37" xr:uid="{1C05A4CD-42CC-4044-A48C-91F547EDEFDA}"/>
    <cellStyle name="Moneda 3 2 2 2" xfId="76" xr:uid="{738058CF-F414-4B9E-B2A2-56F321F5CEA3}"/>
    <cellStyle name="Moneda 3 2 3" xfId="57" xr:uid="{6FF264B4-A3CE-424B-969F-54C321C81449}"/>
    <cellStyle name="Moneda 3 3" xfId="26" xr:uid="{D775BBCB-FD7B-4F78-A4D7-B8055B430628}"/>
    <cellStyle name="Moneda 3 3 2" xfId="65" xr:uid="{36467BEF-F57D-4A95-94FF-05196488BCEF}"/>
    <cellStyle name="Moneda 3 4" xfId="46" xr:uid="{7FD88CB1-0F22-47DA-B2EE-B0676FFE1D11}"/>
    <cellStyle name="Moneda 4" xfId="12" xr:uid="{80FD06DC-258F-422C-A82D-EFF49B0790CC}"/>
    <cellStyle name="Moneda 4 2" xfId="23" xr:uid="{B85895FC-C074-4120-BB9C-93AE375AFE68}"/>
    <cellStyle name="Moneda 4 2 2" xfId="42" xr:uid="{7042019A-4C47-430E-A1BC-74003928CC46}"/>
    <cellStyle name="Moneda 4 2 2 2" xfId="81" xr:uid="{F7DE5AAA-662F-4A55-A574-7D37300037B2}"/>
    <cellStyle name="Moneda 4 2 3" xfId="62" xr:uid="{DAFC1F41-754E-4002-B201-021B5127E9FE}"/>
    <cellStyle name="Moneda 4 3" xfId="31" xr:uid="{DE7963A7-E234-49A9-8B39-361E2253DABF}"/>
    <cellStyle name="Moneda 4 3 2" xfId="70" xr:uid="{A62DC687-CD6B-4541-B724-59E610C24447}"/>
    <cellStyle name="Moneda 4 4" xfId="51" xr:uid="{E65A46C1-34B9-4755-AD19-04143EC7C84B}"/>
    <cellStyle name="Moneda 5" xfId="14" xr:uid="{850619BD-BED4-4B05-821B-1B8E0F8F8E4F}"/>
    <cellStyle name="Moneda 5 2" xfId="33" xr:uid="{5E8B5F3F-79E8-4922-B18E-7C0EF8C2F00F}"/>
    <cellStyle name="Moneda 5 2 2" xfId="72" xr:uid="{32F0BBAA-A975-421E-9140-B0703002CD89}"/>
    <cellStyle name="Moneda 5 3" xfId="53" xr:uid="{32843367-1AD6-4CC3-9F33-22289DF6AEF5}"/>
    <cellStyle name="Moneda 6" xfId="16" xr:uid="{98B34872-50CE-4859-AD3A-42610D24DBB8}"/>
    <cellStyle name="Moneda 6 2" xfId="35" xr:uid="{5D2012CA-FA94-4210-ACDA-E67C710A0A89}"/>
    <cellStyle name="Moneda 6 2 2" xfId="74" xr:uid="{18EB53ED-591F-4349-83CF-92C18803A755}"/>
    <cellStyle name="Moneda 6 3" xfId="55" xr:uid="{03C2C3A9-FDCD-40B5-BF89-C50B82458244}"/>
    <cellStyle name="Moneda 7" xfId="24" xr:uid="{8BA8A10B-9F43-4967-B4A6-6FC61A6AE30D}"/>
    <cellStyle name="Moneda 7 2" xfId="63" xr:uid="{E1D012E0-DB5D-4190-B1BA-46FCAA61A5C4}"/>
    <cellStyle name="Moneda 8" xfId="43" xr:uid="{98AC3015-6E97-47C1-BD06-92DD404CD1A7}"/>
    <cellStyle name="Moneda 9" xfId="45" xr:uid="{9FB91D79-559A-45E7-9E14-BF2FA889D5E2}"/>
    <cellStyle name="Normal" xfId="0" builtinId="0"/>
    <cellStyle name="Normal 2" xfId="1" xr:uid="{00000000-0005-0000-0000-000004000000}"/>
    <cellStyle name="Normal 2 2" xfId="4" xr:uid="{00000000-0005-0000-0000-000005000000}"/>
    <cellStyle name="Normal 3" xfId="2" xr:uid="{00000000-0005-0000-0000-000006000000}"/>
    <cellStyle name="Porcentaje" xfId="3" builtinId="5"/>
  </cellStyles>
  <dxfs count="0"/>
  <tableStyles count="0" defaultTableStyle="TableStyleMedium2" defaultPivotStyle="PivotStyleLight16"/>
  <colors>
    <mruColors>
      <color rgb="FF99FF66"/>
      <color rgb="FFFF9966"/>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7" Type="http://schemas.openxmlformats.org/officeDocument/2006/relationships/image" Target="../media/image8.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495300</xdr:colOff>
          <xdr:row>0</xdr:row>
          <xdr:rowOff>106680</xdr:rowOff>
        </xdr:from>
        <xdr:to>
          <xdr:col>2</xdr:col>
          <xdr:colOff>754380</xdr:colOff>
          <xdr:row>4</xdr:row>
          <xdr:rowOff>106680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1343026</xdr:colOff>
      <xdr:row>0</xdr:row>
      <xdr:rowOff>104775</xdr:rowOff>
    </xdr:from>
    <xdr:to>
      <xdr:col>6</xdr:col>
      <xdr:colOff>1485900</xdr:colOff>
      <xdr:row>3</xdr:row>
      <xdr:rowOff>124719</xdr:rowOff>
    </xdr:to>
    <xdr:pic>
      <xdr:nvPicPr>
        <xdr:cNvPr id="4" name="1 Imagen">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86776" y="104775"/>
          <a:ext cx="2219324" cy="705744"/>
        </a:xfrm>
        <a:prstGeom prst="rect">
          <a:avLst/>
        </a:prstGeom>
      </xdr:spPr>
    </xdr:pic>
    <xdr:clientData/>
  </xdr:twoCellAnchor>
  <xdr:twoCellAnchor editAs="oneCell">
    <xdr:from>
      <xdr:col>0</xdr:col>
      <xdr:colOff>19050</xdr:colOff>
      <xdr:row>0</xdr:row>
      <xdr:rowOff>0</xdr:rowOff>
    </xdr:from>
    <xdr:to>
      <xdr:col>1</xdr:col>
      <xdr:colOff>981076</xdr:colOff>
      <xdr:row>3</xdr:row>
      <xdr:rowOff>180975</xdr:rowOff>
    </xdr:to>
    <xdr:pic>
      <xdr:nvPicPr>
        <xdr:cNvPr id="5" name="2 Imagen" descr="https://ids.gov.co/web/images/sampledata/overlay/logo.jpg">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0"/>
          <a:ext cx="1724026"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687917</xdr:colOff>
      <xdr:row>33</xdr:row>
      <xdr:rowOff>105836</xdr:rowOff>
    </xdr:from>
    <xdr:to>
      <xdr:col>7</xdr:col>
      <xdr:colOff>5292</xdr:colOff>
      <xdr:row>35</xdr:row>
      <xdr:rowOff>138796</xdr:rowOff>
    </xdr:to>
    <xdr:pic>
      <xdr:nvPicPr>
        <xdr:cNvPr id="6" name="1 Imagen" descr="https://ids.gov.co/web/images/sampledata/overlay/logo.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59642" y="105836"/>
          <a:ext cx="1031875" cy="413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423334</xdr:colOff>
      <xdr:row>33</xdr:row>
      <xdr:rowOff>52916</xdr:rowOff>
    </xdr:from>
    <xdr:to>
      <xdr:col>15</xdr:col>
      <xdr:colOff>165894</xdr:colOff>
      <xdr:row>35</xdr:row>
      <xdr:rowOff>146443</xdr:rowOff>
    </xdr:to>
    <xdr:pic>
      <xdr:nvPicPr>
        <xdr:cNvPr id="7" name="2 Imagen">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138709" y="52916"/>
          <a:ext cx="2028560" cy="474527"/>
        </a:xfrm>
        <a:prstGeom prst="rect">
          <a:avLst/>
        </a:prstGeom>
      </xdr:spPr>
    </xdr:pic>
    <xdr:clientData/>
  </xdr:twoCellAnchor>
  <xdr:twoCellAnchor editAs="oneCell">
    <xdr:from>
      <xdr:col>5</xdr:col>
      <xdr:colOff>1343026</xdr:colOff>
      <xdr:row>53</xdr:row>
      <xdr:rowOff>95250</xdr:rowOff>
    </xdr:from>
    <xdr:to>
      <xdr:col>6</xdr:col>
      <xdr:colOff>1123950</xdr:colOff>
      <xdr:row>56</xdr:row>
      <xdr:rowOff>5156</xdr:rowOff>
    </xdr:to>
    <xdr:pic>
      <xdr:nvPicPr>
        <xdr:cNvPr id="8" name="1 Imagen">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239376" y="95250"/>
          <a:ext cx="1857374" cy="481406"/>
        </a:xfrm>
        <a:prstGeom prst="rect">
          <a:avLst/>
        </a:prstGeom>
      </xdr:spPr>
    </xdr:pic>
    <xdr:clientData/>
  </xdr:twoCellAnchor>
  <xdr:twoCellAnchor editAs="oneCell">
    <xdr:from>
      <xdr:col>1</xdr:col>
      <xdr:colOff>76200</xdr:colOff>
      <xdr:row>53</xdr:row>
      <xdr:rowOff>0</xdr:rowOff>
    </xdr:from>
    <xdr:to>
      <xdr:col>2</xdr:col>
      <xdr:colOff>304801</xdr:colOff>
      <xdr:row>56</xdr:row>
      <xdr:rowOff>47625</xdr:rowOff>
    </xdr:to>
    <xdr:pic>
      <xdr:nvPicPr>
        <xdr:cNvPr id="9" name="2 Imagen" descr="https://ids.gov.co/web/images/sampledata/overlay/logo.jpg">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0"/>
          <a:ext cx="172402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1266826</xdr:colOff>
      <xdr:row>68</xdr:row>
      <xdr:rowOff>95250</xdr:rowOff>
    </xdr:from>
    <xdr:to>
      <xdr:col>8</xdr:col>
      <xdr:colOff>609600</xdr:colOff>
      <xdr:row>71</xdr:row>
      <xdr:rowOff>5156</xdr:rowOff>
    </xdr:to>
    <xdr:pic>
      <xdr:nvPicPr>
        <xdr:cNvPr id="10" name="1 Imagen">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982326" y="95250"/>
          <a:ext cx="1857374" cy="481406"/>
        </a:xfrm>
        <a:prstGeom prst="rect">
          <a:avLst/>
        </a:prstGeom>
      </xdr:spPr>
    </xdr:pic>
    <xdr:clientData/>
  </xdr:twoCellAnchor>
  <xdr:twoCellAnchor editAs="oneCell">
    <xdr:from>
      <xdr:col>2</xdr:col>
      <xdr:colOff>0</xdr:colOff>
      <xdr:row>68</xdr:row>
      <xdr:rowOff>0</xdr:rowOff>
    </xdr:from>
    <xdr:to>
      <xdr:col>3</xdr:col>
      <xdr:colOff>123826</xdr:colOff>
      <xdr:row>71</xdr:row>
      <xdr:rowOff>47625</xdr:rowOff>
    </xdr:to>
    <xdr:pic>
      <xdr:nvPicPr>
        <xdr:cNvPr id="11" name="2 Imagen" descr="https://ids.gov.co/web/images/sampledata/overlay/logo.jpg">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0"/>
          <a:ext cx="172402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783431</xdr:colOff>
      <xdr:row>83</xdr:row>
      <xdr:rowOff>240507</xdr:rowOff>
    </xdr:from>
    <xdr:to>
      <xdr:col>10</xdr:col>
      <xdr:colOff>321469</xdr:colOff>
      <xdr:row>86</xdr:row>
      <xdr:rowOff>98026</xdr:rowOff>
    </xdr:to>
    <xdr:pic>
      <xdr:nvPicPr>
        <xdr:cNvPr id="12" name="1 Imagen">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356056" y="240507"/>
          <a:ext cx="1843088" cy="476644"/>
        </a:xfrm>
        <a:prstGeom prst="rect">
          <a:avLst/>
        </a:prstGeom>
      </xdr:spPr>
    </xdr:pic>
    <xdr:clientData/>
  </xdr:twoCellAnchor>
  <xdr:twoCellAnchor editAs="oneCell">
    <xdr:from>
      <xdr:col>2</xdr:col>
      <xdr:colOff>557213</xdr:colOff>
      <xdr:row>83</xdr:row>
      <xdr:rowOff>190500</xdr:rowOff>
    </xdr:from>
    <xdr:to>
      <xdr:col>3</xdr:col>
      <xdr:colOff>328612</xdr:colOff>
      <xdr:row>87</xdr:row>
      <xdr:rowOff>114299</xdr:rowOff>
    </xdr:to>
    <xdr:pic>
      <xdr:nvPicPr>
        <xdr:cNvPr id="13" name="2 Imagen" descr="https://ids.gov.co/web/images/sampledata/overlay/logo.jpg">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538" y="190500"/>
          <a:ext cx="1371599" cy="685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stemas\Plan_Anticorrupcion\2017\2.Estrategias%20de%20Racionalizaci&#243;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row>
        <row r="3">
          <cell r="A3" t="str">
            <v>Nacional</v>
          </cell>
          <cell r="B3" t="str">
            <v>Ambiente y Desarrollo Sostenible</v>
          </cell>
          <cell r="C3" t="str">
            <v>Descentralizado</v>
          </cell>
          <cell r="D3" t="str">
            <v>Antioquia</v>
          </cell>
          <cell r="E3">
            <v>2016</v>
          </cell>
        </row>
        <row r="4">
          <cell r="A4" t="str">
            <v>Territorial</v>
          </cell>
          <cell r="B4" t="str">
            <v>Ciencia, Tecnología e innovación</v>
          </cell>
          <cell r="D4" t="str">
            <v>Arauca</v>
          </cell>
          <cell r="E4">
            <v>2017</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21"/>
  <sheetViews>
    <sheetView tabSelected="1" zoomScale="25" zoomScaleNormal="25" zoomScalePageLayoutView="119" workbookViewId="0">
      <pane xSplit="3" ySplit="9" topLeftCell="D10" activePane="bottomRight" state="frozen"/>
      <selection pane="topRight" activeCell="D1" sqref="D1"/>
      <selection pane="bottomLeft" activeCell="A10" sqref="A10"/>
      <selection pane="bottomRight" activeCell="A132" sqref="A132:A144"/>
    </sheetView>
  </sheetViews>
  <sheetFormatPr baseColWidth="10" defaultColWidth="10.88671875" defaultRowHeight="14.4"/>
  <cols>
    <col min="1" max="1" width="29.6640625" style="1" customWidth="1"/>
    <col min="2" max="2" width="33.109375" style="1" customWidth="1"/>
    <col min="3" max="3" width="47.33203125" style="1" customWidth="1"/>
    <col min="4" max="4" width="23.44140625" style="1" customWidth="1"/>
    <col min="5" max="5" width="39.44140625" style="1" customWidth="1"/>
    <col min="6" max="6" width="23.44140625" style="1" customWidth="1"/>
    <col min="7" max="7" width="25.5546875" style="1" customWidth="1"/>
    <col min="8" max="8" width="25.88671875" style="6" customWidth="1"/>
    <col min="9" max="9" width="19.109375" style="7" customWidth="1"/>
    <col min="10" max="10" width="23.88671875" style="1" customWidth="1"/>
    <col min="11" max="11" width="19.44140625" style="7" customWidth="1"/>
    <col min="12" max="12" width="16.109375" style="68" customWidth="1"/>
    <col min="13" max="13" width="17.88671875" style="6" customWidth="1"/>
    <col min="14" max="14" width="19.109375" style="7" customWidth="1"/>
    <col min="15" max="15" width="25.88671875" style="1" customWidth="1"/>
    <col min="16" max="16" width="19.44140625" style="7" customWidth="1"/>
    <col min="17" max="17" width="16.109375" style="1" customWidth="1"/>
    <col min="18" max="18" width="18.109375" style="6" customWidth="1"/>
    <col min="19" max="19" width="19.109375" style="7" customWidth="1"/>
    <col min="20" max="20" width="23.88671875" style="1" customWidth="1"/>
    <col min="21" max="21" width="19.44140625" style="7" customWidth="1"/>
    <col min="22" max="22" width="16.109375" style="1" customWidth="1"/>
    <col min="23" max="23" width="19.88671875" style="6" customWidth="1"/>
    <col min="24" max="24" width="19.109375" style="7" customWidth="1"/>
    <col min="25" max="25" width="24.109375" style="1" customWidth="1"/>
    <col min="26" max="26" width="19.44140625" style="7" customWidth="1"/>
    <col min="27" max="16384" width="10.88671875" style="1"/>
  </cols>
  <sheetData>
    <row r="1" spans="1:32" s="8" customFormat="1" ht="15" customHeight="1">
      <c r="A1" s="358"/>
      <c r="B1" s="358"/>
      <c r="C1" s="358"/>
      <c r="D1" s="336" t="s">
        <v>6</v>
      </c>
      <c r="E1" s="337"/>
      <c r="F1" s="337"/>
      <c r="G1" s="337"/>
      <c r="H1" s="337"/>
      <c r="I1" s="337"/>
      <c r="J1" s="337"/>
      <c r="K1" s="337"/>
      <c r="L1" s="337"/>
      <c r="M1" s="337"/>
      <c r="N1" s="337"/>
      <c r="O1" s="337"/>
      <c r="P1" s="337"/>
      <c r="Q1" s="337"/>
      <c r="R1" s="337"/>
      <c r="S1" s="337"/>
      <c r="T1" s="337"/>
      <c r="U1" s="337"/>
      <c r="V1" s="337"/>
      <c r="W1" s="337"/>
      <c r="X1" s="338"/>
      <c r="Y1" s="314" t="s">
        <v>7</v>
      </c>
      <c r="Z1" s="315"/>
    </row>
    <row r="2" spans="1:32" s="8" customFormat="1" ht="15" customHeight="1">
      <c r="A2" s="358"/>
      <c r="B2" s="358"/>
      <c r="C2" s="358"/>
      <c r="D2" s="339" t="s">
        <v>22</v>
      </c>
      <c r="E2" s="340"/>
      <c r="F2" s="340"/>
      <c r="G2" s="340"/>
      <c r="H2" s="340"/>
      <c r="I2" s="340"/>
      <c r="J2" s="340"/>
      <c r="K2" s="340"/>
      <c r="L2" s="340"/>
      <c r="M2" s="340"/>
      <c r="N2" s="340"/>
      <c r="O2" s="340"/>
      <c r="P2" s="340"/>
      <c r="Q2" s="340"/>
      <c r="R2" s="340"/>
      <c r="S2" s="340"/>
      <c r="T2" s="340"/>
      <c r="U2" s="340"/>
      <c r="V2" s="340"/>
      <c r="W2" s="340"/>
      <c r="X2" s="341"/>
      <c r="Y2" s="323" t="s">
        <v>8</v>
      </c>
      <c r="Z2" s="324"/>
    </row>
    <row r="3" spans="1:32" s="8" customFormat="1">
      <c r="A3" s="358"/>
      <c r="B3" s="358"/>
      <c r="C3" s="358"/>
      <c r="D3" s="342"/>
      <c r="E3" s="343"/>
      <c r="F3" s="343"/>
      <c r="G3" s="343"/>
      <c r="H3" s="343"/>
      <c r="I3" s="343"/>
      <c r="J3" s="343"/>
      <c r="K3" s="343"/>
      <c r="L3" s="343"/>
      <c r="M3" s="343"/>
      <c r="N3" s="343"/>
      <c r="O3" s="343"/>
      <c r="P3" s="343"/>
      <c r="Q3" s="343"/>
      <c r="R3" s="343"/>
      <c r="S3" s="343"/>
      <c r="T3" s="343"/>
      <c r="U3" s="343"/>
      <c r="V3" s="343"/>
      <c r="W3" s="343"/>
      <c r="X3" s="344"/>
      <c r="Y3" s="325"/>
      <c r="Z3" s="326"/>
    </row>
    <row r="4" spans="1:32" s="8" customFormat="1">
      <c r="A4" s="358"/>
      <c r="B4" s="358"/>
      <c r="C4" s="358"/>
      <c r="D4" s="342"/>
      <c r="E4" s="343"/>
      <c r="F4" s="343"/>
      <c r="G4" s="343"/>
      <c r="H4" s="343"/>
      <c r="I4" s="343"/>
      <c r="J4" s="343"/>
      <c r="K4" s="343"/>
      <c r="L4" s="343"/>
      <c r="M4" s="343"/>
      <c r="N4" s="343"/>
      <c r="O4" s="343"/>
      <c r="P4" s="343"/>
      <c r="Q4" s="343"/>
      <c r="R4" s="343"/>
      <c r="S4" s="343"/>
      <c r="T4" s="343"/>
      <c r="U4" s="343"/>
      <c r="V4" s="343"/>
      <c r="W4" s="343"/>
      <c r="X4" s="344"/>
      <c r="Y4" s="327" t="s">
        <v>5</v>
      </c>
      <c r="Z4" s="328"/>
    </row>
    <row r="5" spans="1:32" s="8" customFormat="1">
      <c r="A5" s="358"/>
      <c r="B5" s="358"/>
      <c r="C5" s="358"/>
      <c r="D5" s="345"/>
      <c r="E5" s="346"/>
      <c r="F5" s="346"/>
      <c r="G5" s="346"/>
      <c r="H5" s="346"/>
      <c r="I5" s="346"/>
      <c r="J5" s="346"/>
      <c r="K5" s="346"/>
      <c r="L5" s="346"/>
      <c r="M5" s="346"/>
      <c r="N5" s="346"/>
      <c r="O5" s="346"/>
      <c r="P5" s="346"/>
      <c r="Q5" s="346"/>
      <c r="R5" s="346"/>
      <c r="S5" s="346"/>
      <c r="T5" s="346"/>
      <c r="U5" s="346"/>
      <c r="V5" s="346"/>
      <c r="W5" s="346"/>
      <c r="X5" s="347"/>
      <c r="Y5" s="327" t="s">
        <v>36</v>
      </c>
      <c r="Z5" s="328"/>
    </row>
    <row r="6" spans="1:32" s="4" customFormat="1" ht="54" customHeight="1" thickBot="1">
      <c r="A6" s="359" t="s">
        <v>367</v>
      </c>
      <c r="B6" s="359"/>
      <c r="C6" s="359"/>
      <c r="D6" s="2"/>
      <c r="E6" s="2"/>
      <c r="F6" s="2"/>
      <c r="G6" s="2"/>
      <c r="H6" s="3"/>
      <c r="I6" s="2"/>
      <c r="J6" s="2"/>
      <c r="K6" s="2"/>
      <c r="L6" s="2"/>
      <c r="M6" s="3"/>
      <c r="N6" s="2"/>
      <c r="O6" s="2"/>
      <c r="P6" s="2"/>
      <c r="Q6" s="2"/>
      <c r="R6" s="3"/>
      <c r="S6" s="2"/>
      <c r="T6" s="2"/>
      <c r="U6" s="2"/>
      <c r="V6" s="2"/>
      <c r="W6" s="3"/>
      <c r="X6" s="2"/>
      <c r="Y6" s="2"/>
      <c r="Z6" s="2"/>
    </row>
    <row r="7" spans="1:32" s="8" customFormat="1" ht="15.75" customHeight="1" thickBot="1">
      <c r="A7" s="360" t="s">
        <v>17</v>
      </c>
      <c r="B7" s="360" t="s">
        <v>2</v>
      </c>
      <c r="C7" s="360" t="s">
        <v>3</v>
      </c>
      <c r="D7" s="360" t="s">
        <v>4</v>
      </c>
      <c r="E7" s="348" t="s">
        <v>0</v>
      </c>
      <c r="F7" s="349"/>
      <c r="G7" s="362" t="s">
        <v>35</v>
      </c>
      <c r="H7" s="363"/>
      <c r="I7" s="363"/>
      <c r="J7" s="363"/>
      <c r="K7" s="364"/>
      <c r="L7" s="355" t="s">
        <v>34</v>
      </c>
      <c r="M7" s="356"/>
      <c r="N7" s="356"/>
      <c r="O7" s="356"/>
      <c r="P7" s="357"/>
      <c r="Q7" s="333" t="s">
        <v>33</v>
      </c>
      <c r="R7" s="334"/>
      <c r="S7" s="334"/>
      <c r="T7" s="334"/>
      <c r="U7" s="335"/>
      <c r="V7" s="320" t="s">
        <v>32</v>
      </c>
      <c r="W7" s="321"/>
      <c r="X7" s="321"/>
      <c r="Y7" s="321"/>
      <c r="Z7" s="322"/>
      <c r="AA7" s="26"/>
      <c r="AB7" s="26"/>
      <c r="AC7" s="26"/>
      <c r="AD7" s="26"/>
      <c r="AE7" s="26"/>
      <c r="AF7" s="26"/>
    </row>
    <row r="8" spans="1:32" s="8" customFormat="1" ht="15.75" customHeight="1" thickBot="1">
      <c r="A8" s="360"/>
      <c r="B8" s="360"/>
      <c r="C8" s="360"/>
      <c r="D8" s="360"/>
      <c r="E8" s="350"/>
      <c r="F8" s="351"/>
      <c r="G8" s="374" t="s">
        <v>19</v>
      </c>
      <c r="H8" s="365"/>
      <c r="I8" s="365"/>
      <c r="J8" s="365" t="s">
        <v>1</v>
      </c>
      <c r="K8" s="372" t="s">
        <v>20</v>
      </c>
      <c r="L8" s="353" t="s">
        <v>19</v>
      </c>
      <c r="M8" s="354"/>
      <c r="N8" s="354"/>
      <c r="O8" s="367" t="s">
        <v>1</v>
      </c>
      <c r="P8" s="369" t="s">
        <v>27</v>
      </c>
      <c r="Q8" s="371" t="s">
        <v>19</v>
      </c>
      <c r="R8" s="316"/>
      <c r="S8" s="316"/>
      <c r="T8" s="316" t="s">
        <v>1</v>
      </c>
      <c r="U8" s="318" t="s">
        <v>24</v>
      </c>
      <c r="V8" s="352" t="s">
        <v>19</v>
      </c>
      <c r="W8" s="329"/>
      <c r="X8" s="329"/>
      <c r="Y8" s="329" t="s">
        <v>1</v>
      </c>
      <c r="Z8" s="331" t="s">
        <v>23</v>
      </c>
      <c r="AA8" s="26"/>
      <c r="AB8" s="26"/>
      <c r="AC8" s="26"/>
      <c r="AD8" s="26"/>
      <c r="AE8" s="26"/>
      <c r="AF8" s="26"/>
    </row>
    <row r="9" spans="1:32" s="8" customFormat="1" ht="89.25" customHeight="1">
      <c r="A9" s="361"/>
      <c r="B9" s="361"/>
      <c r="C9" s="361"/>
      <c r="D9" s="361"/>
      <c r="E9" s="24" t="s">
        <v>18</v>
      </c>
      <c r="F9" s="25" t="s">
        <v>21</v>
      </c>
      <c r="G9" s="12" t="s">
        <v>30</v>
      </c>
      <c r="H9" s="13" t="s">
        <v>31</v>
      </c>
      <c r="I9" s="14" t="s">
        <v>29</v>
      </c>
      <c r="J9" s="366"/>
      <c r="K9" s="373"/>
      <c r="L9" s="15" t="s">
        <v>30</v>
      </c>
      <c r="M9" s="16" t="s">
        <v>31</v>
      </c>
      <c r="N9" s="17" t="s">
        <v>28</v>
      </c>
      <c r="O9" s="368"/>
      <c r="P9" s="370"/>
      <c r="Q9" s="18" t="s">
        <v>30</v>
      </c>
      <c r="R9" s="19" t="s">
        <v>31</v>
      </c>
      <c r="S9" s="20" t="s">
        <v>26</v>
      </c>
      <c r="T9" s="317"/>
      <c r="U9" s="319"/>
      <c r="V9" s="21" t="s">
        <v>30</v>
      </c>
      <c r="W9" s="22" t="s">
        <v>31</v>
      </c>
      <c r="X9" s="23" t="s">
        <v>25</v>
      </c>
      <c r="Y9" s="330"/>
      <c r="Z9" s="332"/>
      <c r="AA9" s="26"/>
      <c r="AB9" s="26"/>
      <c r="AC9" s="26"/>
      <c r="AD9" s="26"/>
      <c r="AE9" s="26"/>
      <c r="AF9" s="26"/>
    </row>
    <row r="10" spans="1:32" ht="71.25" customHeight="1">
      <c r="A10" s="120" t="s">
        <v>41</v>
      </c>
      <c r="B10" s="250" t="s">
        <v>368</v>
      </c>
      <c r="C10" s="122" t="s">
        <v>369</v>
      </c>
      <c r="D10" s="147" t="s">
        <v>372</v>
      </c>
      <c r="E10" s="147" t="s">
        <v>375</v>
      </c>
      <c r="F10" s="114">
        <v>1</v>
      </c>
      <c r="G10" s="111">
        <v>1</v>
      </c>
      <c r="H10" s="116">
        <v>1</v>
      </c>
      <c r="I10" s="117">
        <f>IFERROR((G10/H10),0)</f>
        <v>1</v>
      </c>
      <c r="J10" s="115"/>
      <c r="K10" s="113">
        <f>IFERROR(IF(F10="Según demanda",G10/H10,G10/F10),0)</f>
        <v>1</v>
      </c>
      <c r="L10" s="139">
        <v>0</v>
      </c>
      <c r="M10" s="116">
        <v>0</v>
      </c>
      <c r="N10" s="138">
        <f>IFERROR((L10/M10),0)</f>
        <v>0</v>
      </c>
      <c r="O10" s="115" t="s">
        <v>1051</v>
      </c>
      <c r="P10" s="75">
        <f>IFERROR(IF(F10="Según demanda",(L10+G10)/(H10+M10),(L10+G10)/F10),0)</f>
        <v>1</v>
      </c>
      <c r="Q10" s="9">
        <v>0</v>
      </c>
      <c r="R10" s="9">
        <v>0</v>
      </c>
      <c r="S10" s="29">
        <f>IFERROR((Q10/R10),0)</f>
        <v>0</v>
      </c>
      <c r="T10" s="5" t="s">
        <v>1051</v>
      </c>
      <c r="U10" s="28">
        <f>IFERROR(IF(F10="Según demanda",(Q10+L10+G10)/(H10+M10+R10),(Q10+L10+G10)/F10),0)</f>
        <v>1</v>
      </c>
      <c r="V10" s="9">
        <v>0</v>
      </c>
      <c r="W10" s="9">
        <v>0</v>
      </c>
      <c r="X10" s="29">
        <f>IFERROR((V10/W10),0)</f>
        <v>0</v>
      </c>
      <c r="Y10" s="5" t="s">
        <v>1051</v>
      </c>
      <c r="Z10" s="28">
        <f>IFERROR(IF(F10="Según demanda",(V10+Q10+L10+G10)/(H10+M10+R10+W10),(V10+Q10+L10+G10)/F10),0)</f>
        <v>1</v>
      </c>
      <c r="AA10" s="68"/>
    </row>
    <row r="11" spans="1:32" ht="45.6" customHeight="1">
      <c r="A11" s="120" t="s">
        <v>9</v>
      </c>
      <c r="B11" s="250"/>
      <c r="C11" s="122" t="s">
        <v>370</v>
      </c>
      <c r="D11" s="147" t="s">
        <v>373</v>
      </c>
      <c r="E11" s="147" t="s">
        <v>375</v>
      </c>
      <c r="F11" s="114">
        <v>1</v>
      </c>
      <c r="G11" s="111">
        <v>1</v>
      </c>
      <c r="H11" s="116">
        <v>1</v>
      </c>
      <c r="I11" s="117">
        <f>IFERROR((G11/H11),0)</f>
        <v>1</v>
      </c>
      <c r="J11" s="115"/>
      <c r="K11" s="113">
        <f>IFERROR(IF(F11="Según demanda",G11/H11,G11/F11),0)</f>
        <v>1</v>
      </c>
      <c r="L11" s="139">
        <v>0</v>
      </c>
      <c r="M11" s="116">
        <v>0</v>
      </c>
      <c r="N11" s="138">
        <f t="shared" ref="N11:N20" si="0">IFERROR((L11/M11),0)</f>
        <v>0</v>
      </c>
      <c r="O11" s="115" t="s">
        <v>1051</v>
      </c>
      <c r="P11" s="75">
        <f t="shared" ref="P11:P24" si="1">IFERROR(IF(F11="Según demanda",(L11+G11)/(H11+M11),(L11+G11)/F11),0)</f>
        <v>1</v>
      </c>
      <c r="Q11" s="9">
        <v>0</v>
      </c>
      <c r="R11" s="9">
        <v>0</v>
      </c>
      <c r="S11" s="29">
        <f t="shared" ref="S11:S44" si="2">IFERROR((Q11/R11),0)</f>
        <v>0</v>
      </c>
      <c r="T11" s="115" t="s">
        <v>1051</v>
      </c>
      <c r="U11" s="28">
        <f t="shared" ref="U11:U44" si="3">IFERROR(IF(F11="Según demanda",(Q11+L11+G11)/(H11+M11+R11),(Q11+L11+G11)/F11),0)</f>
        <v>1</v>
      </c>
      <c r="V11" s="9">
        <v>0</v>
      </c>
      <c r="W11" s="9">
        <v>0</v>
      </c>
      <c r="X11" s="29">
        <f t="shared" ref="X11:X24" si="4">IFERROR((V11/W11),0)</f>
        <v>0</v>
      </c>
      <c r="Y11" s="216" t="s">
        <v>1051</v>
      </c>
      <c r="Z11" s="28">
        <f t="shared" ref="Z11:Z24" si="5">IFERROR(IF(F11="Según demanda",(V11+Q11+L11+G11)/(H11+M11+R11+W11),(V11+Q11+L11+G11)/F11),0)</f>
        <v>1</v>
      </c>
    </row>
    <row r="12" spans="1:32" ht="42.75" customHeight="1">
      <c r="A12" s="120" t="s">
        <v>11</v>
      </c>
      <c r="B12" s="250"/>
      <c r="C12" s="122" t="s">
        <v>371</v>
      </c>
      <c r="D12" s="147" t="s">
        <v>374</v>
      </c>
      <c r="E12" s="147" t="s">
        <v>376</v>
      </c>
      <c r="F12" s="114">
        <v>4</v>
      </c>
      <c r="G12" s="111">
        <v>1</v>
      </c>
      <c r="H12" s="27">
        <v>4</v>
      </c>
      <c r="I12" s="117">
        <f t="shared" ref="I12:I16" si="6">IFERROR((G12/H12),0)</f>
        <v>0.25</v>
      </c>
      <c r="J12" s="115"/>
      <c r="K12" s="113">
        <f t="shared" ref="K12:K44" si="7">IFERROR(IF(F12="Según demanda",G12/H12,G12/F12),0)</f>
        <v>0.25</v>
      </c>
      <c r="L12" s="139">
        <v>2</v>
      </c>
      <c r="M12" s="116">
        <v>4</v>
      </c>
      <c r="N12" s="138">
        <f t="shared" si="0"/>
        <v>0.5</v>
      </c>
      <c r="O12" s="115"/>
      <c r="P12" s="75">
        <f t="shared" si="1"/>
        <v>0.75</v>
      </c>
      <c r="Q12" s="9">
        <v>3</v>
      </c>
      <c r="R12" s="9">
        <v>4</v>
      </c>
      <c r="S12" s="29">
        <f t="shared" si="2"/>
        <v>0.75</v>
      </c>
      <c r="T12" s="5"/>
      <c r="U12" s="28">
        <f t="shared" si="3"/>
        <v>1.5</v>
      </c>
      <c r="V12" s="9">
        <v>4</v>
      </c>
      <c r="W12" s="9">
        <v>4</v>
      </c>
      <c r="X12" s="29">
        <f t="shared" si="4"/>
        <v>1</v>
      </c>
      <c r="Y12" s="5"/>
      <c r="Z12" s="28">
        <f t="shared" si="5"/>
        <v>2.5</v>
      </c>
    </row>
    <row r="13" spans="1:32" ht="57" customHeight="1">
      <c r="A13" s="120" t="s">
        <v>9</v>
      </c>
      <c r="B13" s="250" t="s">
        <v>377</v>
      </c>
      <c r="C13" s="122" t="s">
        <v>378</v>
      </c>
      <c r="D13" s="147" t="s">
        <v>379</v>
      </c>
      <c r="E13" s="147" t="s">
        <v>384</v>
      </c>
      <c r="F13" s="114">
        <v>4</v>
      </c>
      <c r="G13" s="111">
        <v>1</v>
      </c>
      <c r="H13" s="27">
        <v>4</v>
      </c>
      <c r="I13" s="117">
        <f t="shared" si="6"/>
        <v>0.25</v>
      </c>
      <c r="J13" s="115"/>
      <c r="K13" s="113">
        <f t="shared" si="7"/>
        <v>0.25</v>
      </c>
      <c r="L13" s="139">
        <v>2</v>
      </c>
      <c r="M13" s="116">
        <v>4</v>
      </c>
      <c r="N13" s="138">
        <f t="shared" si="0"/>
        <v>0.5</v>
      </c>
      <c r="O13" s="115"/>
      <c r="P13" s="75">
        <f t="shared" si="1"/>
        <v>0.75</v>
      </c>
      <c r="Q13" s="9">
        <v>3</v>
      </c>
      <c r="R13" s="9">
        <v>4</v>
      </c>
      <c r="S13" s="29">
        <f t="shared" si="2"/>
        <v>0.75</v>
      </c>
      <c r="T13" s="5"/>
      <c r="U13" s="28">
        <f t="shared" si="3"/>
        <v>1.5</v>
      </c>
      <c r="V13" s="9">
        <v>4</v>
      </c>
      <c r="W13" s="9">
        <v>4</v>
      </c>
      <c r="X13" s="29">
        <f t="shared" si="4"/>
        <v>1</v>
      </c>
      <c r="Y13" s="5"/>
      <c r="Z13" s="28">
        <f t="shared" si="5"/>
        <v>2.5</v>
      </c>
    </row>
    <row r="14" spans="1:32" ht="46.8" customHeight="1">
      <c r="A14" s="120" t="s">
        <v>9</v>
      </c>
      <c r="B14" s="250"/>
      <c r="C14" s="122" t="s">
        <v>380</v>
      </c>
      <c r="D14" s="147" t="s">
        <v>381</v>
      </c>
      <c r="E14" s="147" t="s">
        <v>384</v>
      </c>
      <c r="F14" s="114" t="s">
        <v>385</v>
      </c>
      <c r="G14" s="111">
        <v>0</v>
      </c>
      <c r="H14" s="27">
        <v>0</v>
      </c>
      <c r="I14" s="117">
        <f t="shared" si="6"/>
        <v>0</v>
      </c>
      <c r="J14" s="115"/>
      <c r="K14" s="113">
        <f t="shared" si="7"/>
        <v>0</v>
      </c>
      <c r="L14" s="139">
        <v>0</v>
      </c>
      <c r="M14" s="116">
        <v>0</v>
      </c>
      <c r="N14" s="138">
        <f t="shared" si="0"/>
        <v>0</v>
      </c>
      <c r="O14" s="115"/>
      <c r="P14" s="75">
        <f t="shared" si="1"/>
        <v>0</v>
      </c>
      <c r="Q14" s="9">
        <v>0</v>
      </c>
      <c r="R14" s="9">
        <v>0</v>
      </c>
      <c r="S14" s="29">
        <f>IFERROR((Q14/R14),0)</f>
        <v>0</v>
      </c>
      <c r="T14" s="5"/>
      <c r="U14" s="28">
        <f t="shared" si="3"/>
        <v>0</v>
      </c>
      <c r="V14" s="9">
        <v>0</v>
      </c>
      <c r="W14" s="9">
        <v>0</v>
      </c>
      <c r="X14" s="29">
        <f t="shared" si="4"/>
        <v>0</v>
      </c>
      <c r="Y14" s="5"/>
      <c r="Z14" s="28">
        <f>IFERROR(IF(F14="Según demanda",(V14+Q14+L14+G14)/(H14+M14+R14+W14),(V14+Q14+L14+G14)/F14),0)</f>
        <v>0</v>
      </c>
    </row>
    <row r="15" spans="1:32" ht="53.4" customHeight="1">
      <c r="A15" s="120" t="s">
        <v>41</v>
      </c>
      <c r="B15" s="250"/>
      <c r="C15" s="122" t="s">
        <v>382</v>
      </c>
      <c r="D15" s="147" t="s">
        <v>383</v>
      </c>
      <c r="E15" s="147" t="s">
        <v>375</v>
      </c>
      <c r="F15" s="114">
        <v>1</v>
      </c>
      <c r="G15" s="111">
        <v>1</v>
      </c>
      <c r="H15" s="116">
        <v>1</v>
      </c>
      <c r="I15" s="117">
        <f t="shared" si="6"/>
        <v>1</v>
      </c>
      <c r="J15" s="115" t="s">
        <v>396</v>
      </c>
      <c r="K15" s="113">
        <f t="shared" si="7"/>
        <v>1</v>
      </c>
      <c r="L15" s="139">
        <v>0</v>
      </c>
      <c r="M15" s="116">
        <v>0</v>
      </c>
      <c r="N15" s="138">
        <f t="shared" si="0"/>
        <v>0</v>
      </c>
      <c r="O15" s="115" t="s">
        <v>1052</v>
      </c>
      <c r="P15" s="75">
        <f t="shared" si="1"/>
        <v>1</v>
      </c>
      <c r="Q15" s="9">
        <v>0</v>
      </c>
      <c r="R15" s="9">
        <v>0</v>
      </c>
      <c r="S15" s="29">
        <f t="shared" si="2"/>
        <v>0</v>
      </c>
      <c r="T15" s="5"/>
      <c r="U15" s="28">
        <f t="shared" si="3"/>
        <v>1</v>
      </c>
      <c r="V15" s="9">
        <v>0</v>
      </c>
      <c r="W15" s="9">
        <v>0</v>
      </c>
      <c r="X15" s="29">
        <f t="shared" si="4"/>
        <v>0</v>
      </c>
      <c r="Y15" s="5"/>
      <c r="Z15" s="28">
        <f t="shared" si="5"/>
        <v>1</v>
      </c>
    </row>
    <row r="16" spans="1:32" ht="71.25" customHeight="1">
      <c r="A16" s="120" t="s">
        <v>12</v>
      </c>
      <c r="B16" s="310" t="s">
        <v>386</v>
      </c>
      <c r="C16" s="122" t="s">
        <v>387</v>
      </c>
      <c r="D16" s="147" t="s">
        <v>388</v>
      </c>
      <c r="E16" s="147" t="s">
        <v>394</v>
      </c>
      <c r="F16" s="114">
        <v>1</v>
      </c>
      <c r="G16" s="111">
        <v>1</v>
      </c>
      <c r="H16" s="116">
        <v>1</v>
      </c>
      <c r="I16" s="117">
        <f t="shared" si="6"/>
        <v>1</v>
      </c>
      <c r="J16" s="115"/>
      <c r="K16" s="113">
        <f t="shared" si="7"/>
        <v>1</v>
      </c>
      <c r="L16" s="139">
        <v>0</v>
      </c>
      <c r="M16" s="116">
        <v>0</v>
      </c>
      <c r="N16" s="138">
        <f t="shared" si="0"/>
        <v>0</v>
      </c>
      <c r="O16" s="115" t="s">
        <v>1052</v>
      </c>
      <c r="P16" s="75">
        <f t="shared" si="1"/>
        <v>1</v>
      </c>
      <c r="Q16" s="9">
        <v>0</v>
      </c>
      <c r="R16" s="9">
        <v>0</v>
      </c>
      <c r="S16" s="29">
        <f t="shared" si="2"/>
        <v>0</v>
      </c>
      <c r="T16" s="5"/>
      <c r="U16" s="28">
        <f t="shared" si="3"/>
        <v>1</v>
      </c>
      <c r="V16" s="9">
        <v>12</v>
      </c>
      <c r="W16" s="9">
        <v>12</v>
      </c>
      <c r="X16" s="29">
        <f t="shared" si="4"/>
        <v>1</v>
      </c>
      <c r="Y16" s="5" t="s">
        <v>1235</v>
      </c>
      <c r="Z16" s="28">
        <f t="shared" si="5"/>
        <v>13</v>
      </c>
    </row>
    <row r="17" spans="1:26" ht="41.4">
      <c r="A17" s="120" t="s">
        <v>13</v>
      </c>
      <c r="B17" s="310"/>
      <c r="C17" s="122" t="s">
        <v>389</v>
      </c>
      <c r="D17" s="147" t="s">
        <v>390</v>
      </c>
      <c r="E17" s="147" t="s">
        <v>375</v>
      </c>
      <c r="F17" s="114">
        <v>1</v>
      </c>
      <c r="G17" s="111">
        <v>1</v>
      </c>
      <c r="H17" s="116">
        <v>1</v>
      </c>
      <c r="I17" s="117">
        <f t="shared" ref="I17:I44" si="8">IFERROR((G17/H17),0)</f>
        <v>1</v>
      </c>
      <c r="J17" s="115"/>
      <c r="K17" s="113">
        <f t="shared" si="7"/>
        <v>1</v>
      </c>
      <c r="L17" s="139">
        <v>0</v>
      </c>
      <c r="M17" s="116">
        <v>0</v>
      </c>
      <c r="N17" s="138">
        <f t="shared" si="0"/>
        <v>0</v>
      </c>
      <c r="O17" s="115" t="s">
        <v>1053</v>
      </c>
      <c r="P17" s="75">
        <f t="shared" si="1"/>
        <v>1</v>
      </c>
      <c r="Q17" s="9">
        <v>0</v>
      </c>
      <c r="R17" s="9">
        <v>0</v>
      </c>
      <c r="S17" s="29">
        <f t="shared" si="2"/>
        <v>0</v>
      </c>
      <c r="T17" s="194" t="s">
        <v>1053</v>
      </c>
      <c r="U17" s="28">
        <f t="shared" si="3"/>
        <v>1</v>
      </c>
      <c r="V17" s="9">
        <v>0</v>
      </c>
      <c r="W17" s="9">
        <v>0</v>
      </c>
      <c r="X17" s="29">
        <f t="shared" si="4"/>
        <v>0</v>
      </c>
      <c r="Y17" s="5" t="s">
        <v>1051</v>
      </c>
      <c r="Z17" s="28">
        <f>IFERROR(IF(F17="Según demanda",(V17+Q17+L17+G17)/(H17+M17+R17+W17),(V17+Q17+L17+G17)/F17),0)</f>
        <v>1</v>
      </c>
    </row>
    <row r="18" spans="1:26" ht="41.4">
      <c r="A18" s="120" t="s">
        <v>14</v>
      </c>
      <c r="B18" s="310"/>
      <c r="C18" s="122" t="s">
        <v>391</v>
      </c>
      <c r="D18" s="147" t="s">
        <v>392</v>
      </c>
      <c r="E18" s="147" t="s">
        <v>375</v>
      </c>
      <c r="F18" s="114">
        <v>1</v>
      </c>
      <c r="G18" s="111">
        <v>1</v>
      </c>
      <c r="H18" s="116">
        <v>1</v>
      </c>
      <c r="I18" s="117">
        <f t="shared" si="8"/>
        <v>1</v>
      </c>
      <c r="J18" s="115"/>
      <c r="K18" s="113">
        <f t="shared" si="7"/>
        <v>1</v>
      </c>
      <c r="L18" s="139">
        <v>0</v>
      </c>
      <c r="M18" s="116">
        <v>0</v>
      </c>
      <c r="N18" s="138">
        <f t="shared" si="0"/>
        <v>0</v>
      </c>
      <c r="O18" s="115"/>
      <c r="P18" s="75">
        <f t="shared" si="1"/>
        <v>1</v>
      </c>
      <c r="Q18" s="9">
        <v>1</v>
      </c>
      <c r="R18" s="9">
        <v>1</v>
      </c>
      <c r="S18" s="29">
        <f t="shared" si="2"/>
        <v>1</v>
      </c>
      <c r="T18" s="5" t="s">
        <v>1139</v>
      </c>
      <c r="U18" s="28">
        <f t="shared" si="3"/>
        <v>2</v>
      </c>
      <c r="V18" s="9">
        <v>0</v>
      </c>
      <c r="W18" s="9">
        <v>0</v>
      </c>
      <c r="X18" s="29">
        <f t="shared" si="4"/>
        <v>0</v>
      </c>
      <c r="Y18" s="5" t="s">
        <v>1233</v>
      </c>
      <c r="Z18" s="28">
        <f t="shared" si="5"/>
        <v>2</v>
      </c>
    </row>
    <row r="19" spans="1:26" ht="57" customHeight="1">
      <c r="A19" s="120" t="s">
        <v>42</v>
      </c>
      <c r="B19" s="310"/>
      <c r="C19" s="122" t="s">
        <v>393</v>
      </c>
      <c r="D19" s="147" t="s">
        <v>388</v>
      </c>
      <c r="E19" s="147" t="s">
        <v>395</v>
      </c>
      <c r="F19" s="114">
        <v>1</v>
      </c>
      <c r="G19" s="111">
        <v>1</v>
      </c>
      <c r="H19" s="27">
        <v>1</v>
      </c>
      <c r="I19" s="117">
        <f t="shared" si="8"/>
        <v>1</v>
      </c>
      <c r="J19" s="115"/>
      <c r="K19" s="113">
        <f t="shared" si="7"/>
        <v>1</v>
      </c>
      <c r="L19" s="139">
        <v>0</v>
      </c>
      <c r="M19" s="116">
        <v>0</v>
      </c>
      <c r="N19" s="138">
        <f t="shared" si="0"/>
        <v>0</v>
      </c>
      <c r="O19" s="115"/>
      <c r="P19" s="75">
        <f t="shared" si="1"/>
        <v>1</v>
      </c>
      <c r="Q19" s="9">
        <v>0</v>
      </c>
      <c r="R19" s="9">
        <v>0</v>
      </c>
      <c r="S19" s="29">
        <f t="shared" si="2"/>
        <v>0</v>
      </c>
      <c r="T19" s="5" t="s">
        <v>1140</v>
      </c>
      <c r="U19" s="28">
        <f t="shared" si="3"/>
        <v>1</v>
      </c>
      <c r="V19" s="9">
        <v>1</v>
      </c>
      <c r="W19" s="9">
        <v>1</v>
      </c>
      <c r="X19" s="29">
        <f t="shared" si="4"/>
        <v>1</v>
      </c>
      <c r="Y19" s="5" t="s">
        <v>1234</v>
      </c>
      <c r="Z19" s="28">
        <f t="shared" si="5"/>
        <v>2</v>
      </c>
    </row>
    <row r="20" spans="1:26" ht="189.6" customHeight="1">
      <c r="A20" s="120" t="s">
        <v>10</v>
      </c>
      <c r="B20" s="250" t="s">
        <v>397</v>
      </c>
      <c r="C20" s="147" t="s">
        <v>398</v>
      </c>
      <c r="D20" s="147" t="s">
        <v>399</v>
      </c>
      <c r="E20" s="147" t="s">
        <v>449</v>
      </c>
      <c r="F20" s="114">
        <v>16</v>
      </c>
      <c r="G20" s="111">
        <v>8</v>
      </c>
      <c r="H20" s="111">
        <v>8</v>
      </c>
      <c r="I20" s="117">
        <f t="shared" si="8"/>
        <v>1</v>
      </c>
      <c r="J20" s="114" t="s">
        <v>925</v>
      </c>
      <c r="K20" s="113">
        <f t="shared" si="7"/>
        <v>0.5</v>
      </c>
      <c r="L20" s="139"/>
      <c r="M20" s="139"/>
      <c r="N20" s="150">
        <f t="shared" si="0"/>
        <v>0</v>
      </c>
      <c r="O20" s="140"/>
      <c r="P20" s="75">
        <f t="shared" si="1"/>
        <v>0.5</v>
      </c>
      <c r="Q20" s="9">
        <v>10</v>
      </c>
      <c r="R20" s="9">
        <v>10</v>
      </c>
      <c r="S20" s="29">
        <f t="shared" si="2"/>
        <v>1</v>
      </c>
      <c r="T20" s="5"/>
      <c r="U20" s="28">
        <f t="shared" si="3"/>
        <v>1.125</v>
      </c>
      <c r="V20" s="217">
        <v>4</v>
      </c>
      <c r="W20" s="217">
        <v>4</v>
      </c>
      <c r="X20" s="29">
        <f t="shared" si="4"/>
        <v>1</v>
      </c>
      <c r="Y20" s="72"/>
      <c r="Z20" s="28">
        <f>IFERROR(IF(F20="Según demanda",(V20+Q20+L20+G20)/(H20+M20+R20+W20),(V20+Q20+L20+G20)/F20),0)</f>
        <v>1.375</v>
      </c>
    </row>
    <row r="21" spans="1:26" ht="156" customHeight="1">
      <c r="A21" s="120" t="s">
        <v>10</v>
      </c>
      <c r="B21" s="250"/>
      <c r="C21" s="147" t="s">
        <v>400</v>
      </c>
      <c r="D21" s="147" t="s">
        <v>399</v>
      </c>
      <c r="E21" s="147" t="s">
        <v>450</v>
      </c>
      <c r="F21" s="114"/>
      <c r="G21" s="111"/>
      <c r="H21" s="111"/>
      <c r="I21" s="117">
        <f t="shared" si="8"/>
        <v>0</v>
      </c>
      <c r="J21" s="114"/>
      <c r="K21" s="113">
        <f t="shared" si="7"/>
        <v>0</v>
      </c>
      <c r="L21" s="76"/>
      <c r="M21" s="76"/>
      <c r="N21" s="82">
        <f t="shared" ref="N21:N24" si="9">IFERROR((L21/M21),0)</f>
        <v>0</v>
      </c>
      <c r="O21" s="72"/>
      <c r="P21" s="75">
        <f t="shared" si="1"/>
        <v>0</v>
      </c>
      <c r="Q21" s="76"/>
      <c r="R21" s="76"/>
      <c r="S21" s="82">
        <f t="shared" si="2"/>
        <v>0</v>
      </c>
      <c r="T21" s="72"/>
      <c r="U21" s="75">
        <f t="shared" si="3"/>
        <v>0</v>
      </c>
      <c r="V21" s="507">
        <v>12</v>
      </c>
      <c r="W21" s="507">
        <v>12</v>
      </c>
      <c r="X21" s="82">
        <f t="shared" si="4"/>
        <v>1</v>
      </c>
      <c r="Y21" s="219" t="s">
        <v>1251</v>
      </c>
      <c r="Z21" s="28">
        <f t="shared" si="5"/>
        <v>0</v>
      </c>
    </row>
    <row r="22" spans="1:26" ht="57" customHeight="1">
      <c r="A22" s="120" t="s">
        <v>15</v>
      </c>
      <c r="B22" s="243" t="s">
        <v>401</v>
      </c>
      <c r="C22" s="147" t="s">
        <v>402</v>
      </c>
      <c r="D22" s="147" t="s">
        <v>403</v>
      </c>
      <c r="E22" s="147" t="s">
        <v>395</v>
      </c>
      <c r="F22" s="114">
        <v>1</v>
      </c>
      <c r="G22" s="111">
        <v>1</v>
      </c>
      <c r="H22" s="27">
        <v>1</v>
      </c>
      <c r="I22" s="117">
        <f t="shared" si="8"/>
        <v>1</v>
      </c>
      <c r="J22" s="115" t="s">
        <v>865</v>
      </c>
      <c r="K22" s="113">
        <f t="shared" si="7"/>
        <v>1</v>
      </c>
      <c r="L22" s="76"/>
      <c r="M22" s="9"/>
      <c r="N22" s="29">
        <f t="shared" si="9"/>
        <v>0</v>
      </c>
      <c r="O22" s="5"/>
      <c r="P22" s="75">
        <f t="shared" si="1"/>
        <v>1</v>
      </c>
      <c r="Q22" s="9"/>
      <c r="R22" s="9"/>
      <c r="S22" s="29">
        <f t="shared" si="2"/>
        <v>0</v>
      </c>
      <c r="T22" s="5"/>
      <c r="U22" s="28">
        <f t="shared" si="3"/>
        <v>1</v>
      </c>
      <c r="V22" s="9"/>
      <c r="W22" s="9"/>
      <c r="X22" s="29">
        <f t="shared" si="4"/>
        <v>0</v>
      </c>
      <c r="Y22" s="216"/>
      <c r="Z22" s="28">
        <f>IFERROR(IF(F22="Según demanda",(V22+Q22+L22+G22)/(H22+M22+R22+W22),(V22+Q22+L22+G22)/F22),0)</f>
        <v>1</v>
      </c>
    </row>
    <row r="23" spans="1:26" ht="57" customHeight="1">
      <c r="A23" s="120" t="s">
        <v>43</v>
      </c>
      <c r="B23" s="245"/>
      <c r="C23" s="147" t="s">
        <v>404</v>
      </c>
      <c r="D23" s="147" t="s">
        <v>405</v>
      </c>
      <c r="E23" s="147" t="s">
        <v>451</v>
      </c>
      <c r="F23" s="114">
        <v>1</v>
      </c>
      <c r="G23" s="111">
        <v>1</v>
      </c>
      <c r="H23" s="27">
        <v>1</v>
      </c>
      <c r="I23" s="117">
        <f t="shared" si="8"/>
        <v>1</v>
      </c>
      <c r="J23" s="115" t="s">
        <v>865</v>
      </c>
      <c r="K23" s="113">
        <f t="shared" si="7"/>
        <v>1</v>
      </c>
      <c r="L23" s="76"/>
      <c r="M23" s="9"/>
      <c r="N23" s="29">
        <f t="shared" si="9"/>
        <v>0</v>
      </c>
      <c r="O23" s="5"/>
      <c r="P23" s="75">
        <f t="shared" si="1"/>
        <v>1</v>
      </c>
      <c r="Q23" s="9"/>
      <c r="R23" s="9"/>
      <c r="S23" s="29">
        <f t="shared" si="2"/>
        <v>0</v>
      </c>
      <c r="T23" s="5"/>
      <c r="U23" s="28">
        <f t="shared" si="3"/>
        <v>1</v>
      </c>
      <c r="V23" s="9"/>
      <c r="W23" s="9"/>
      <c r="X23" s="29">
        <f t="shared" si="4"/>
        <v>0</v>
      </c>
      <c r="Y23" s="5"/>
      <c r="Z23" s="28">
        <f t="shared" si="5"/>
        <v>1</v>
      </c>
    </row>
    <row r="24" spans="1:26" ht="57" customHeight="1">
      <c r="A24" s="120" t="s">
        <v>16</v>
      </c>
      <c r="B24" s="148" t="s">
        <v>406</v>
      </c>
      <c r="C24" s="148" t="s">
        <v>926</v>
      </c>
      <c r="D24" s="148" t="s">
        <v>407</v>
      </c>
      <c r="E24" s="147" t="s">
        <v>375</v>
      </c>
      <c r="F24" s="114" t="s">
        <v>385</v>
      </c>
      <c r="G24" s="111">
        <v>8</v>
      </c>
      <c r="H24" s="27">
        <v>8</v>
      </c>
      <c r="I24" s="117">
        <f t="shared" si="8"/>
        <v>1</v>
      </c>
      <c r="J24" s="115"/>
      <c r="K24" s="113">
        <f t="shared" si="7"/>
        <v>0</v>
      </c>
      <c r="L24" s="76">
        <v>5</v>
      </c>
      <c r="M24" s="9">
        <v>5</v>
      </c>
      <c r="N24" s="29">
        <f t="shared" si="9"/>
        <v>1</v>
      </c>
      <c r="O24" s="5"/>
      <c r="P24" s="75">
        <f t="shared" si="1"/>
        <v>0</v>
      </c>
      <c r="Q24" s="9">
        <v>7</v>
      </c>
      <c r="R24" s="9">
        <v>7</v>
      </c>
      <c r="S24" s="29">
        <f t="shared" si="2"/>
        <v>1</v>
      </c>
      <c r="T24" s="5"/>
      <c r="U24" s="28">
        <f t="shared" si="3"/>
        <v>0</v>
      </c>
      <c r="V24" s="217">
        <v>10</v>
      </c>
      <c r="W24" s="217">
        <v>10</v>
      </c>
      <c r="X24" s="29">
        <f t="shared" si="4"/>
        <v>1</v>
      </c>
      <c r="Y24" s="5"/>
      <c r="Z24" s="28">
        <f t="shared" si="5"/>
        <v>0</v>
      </c>
    </row>
    <row r="25" spans="1:26" ht="57" customHeight="1">
      <c r="A25" s="30" t="s">
        <v>38</v>
      </c>
      <c r="B25" s="148" t="s">
        <v>408</v>
      </c>
      <c r="C25" s="148" t="s">
        <v>409</v>
      </c>
      <c r="D25" s="148" t="s">
        <v>410</v>
      </c>
      <c r="E25" s="147" t="s">
        <v>375</v>
      </c>
      <c r="F25" s="114" t="s">
        <v>385</v>
      </c>
      <c r="G25" s="111">
        <v>1</v>
      </c>
      <c r="H25" s="74">
        <v>1</v>
      </c>
      <c r="I25" s="117">
        <f t="shared" si="8"/>
        <v>1</v>
      </c>
      <c r="J25" s="10" t="s">
        <v>927</v>
      </c>
      <c r="K25" s="113">
        <f t="shared" si="7"/>
        <v>0</v>
      </c>
      <c r="L25" s="76"/>
      <c r="M25" s="9"/>
      <c r="N25" s="29">
        <f t="shared" ref="N25:N56" si="10">IFERROR((L25/M25),0)</f>
        <v>0</v>
      </c>
      <c r="O25" s="11"/>
      <c r="P25" s="28">
        <f t="shared" ref="P25:P44" si="11">IFERROR(IF(F25="Según demanda",(L25+G25)/(H25+M25),(L25+G25)/F25),0)</f>
        <v>0</v>
      </c>
      <c r="Q25" s="5">
        <v>1</v>
      </c>
      <c r="R25" s="9">
        <v>1</v>
      </c>
      <c r="S25" s="29">
        <f t="shared" si="2"/>
        <v>1</v>
      </c>
      <c r="T25" s="11" t="s">
        <v>1141</v>
      </c>
      <c r="U25" s="28">
        <f t="shared" si="3"/>
        <v>0</v>
      </c>
      <c r="V25" s="9">
        <v>1</v>
      </c>
      <c r="W25" s="9">
        <v>1</v>
      </c>
      <c r="X25" s="29">
        <f t="shared" ref="X25:X44" si="12">IFERROR((V25/W25),0)</f>
        <v>1</v>
      </c>
      <c r="Y25" s="10" t="s">
        <v>1236</v>
      </c>
      <c r="Z25" s="28">
        <f t="shared" ref="Z25:Z30" si="13">IFERROR(IF(F25="Según demanda",(V25+Q25+L25+G25)/(H25+M25+R25+W25),(V25+Q25+L25+G25)/F25),0)</f>
        <v>0</v>
      </c>
    </row>
    <row r="26" spans="1:26" ht="142.5" customHeight="1">
      <c r="A26" s="30" t="s">
        <v>39</v>
      </c>
      <c r="B26" s="147" t="s">
        <v>411</v>
      </c>
      <c r="C26" s="71" t="s">
        <v>412</v>
      </c>
      <c r="D26" s="147" t="s">
        <v>413</v>
      </c>
      <c r="E26" s="147" t="s">
        <v>452</v>
      </c>
      <c r="F26" s="114">
        <v>6</v>
      </c>
      <c r="G26" s="111">
        <v>6</v>
      </c>
      <c r="H26" s="74">
        <v>6</v>
      </c>
      <c r="I26" s="117">
        <f t="shared" si="8"/>
        <v>1</v>
      </c>
      <c r="J26" s="10" t="s">
        <v>866</v>
      </c>
      <c r="K26" s="113">
        <f t="shared" si="7"/>
        <v>1</v>
      </c>
      <c r="L26" s="9">
        <v>0</v>
      </c>
      <c r="M26" s="9">
        <v>0</v>
      </c>
      <c r="N26" s="29">
        <f t="shared" si="10"/>
        <v>0</v>
      </c>
      <c r="O26" s="11" t="s">
        <v>1045</v>
      </c>
      <c r="P26" s="28">
        <f t="shared" si="11"/>
        <v>1</v>
      </c>
      <c r="Q26" s="5">
        <v>0</v>
      </c>
      <c r="R26" s="9">
        <v>0</v>
      </c>
      <c r="S26" s="29">
        <f t="shared" si="2"/>
        <v>0</v>
      </c>
      <c r="T26" s="112" t="s">
        <v>1045</v>
      </c>
      <c r="U26" s="28">
        <f t="shared" si="3"/>
        <v>1</v>
      </c>
      <c r="V26" s="9">
        <v>2</v>
      </c>
      <c r="W26" s="9">
        <v>2</v>
      </c>
      <c r="X26" s="29">
        <f t="shared" si="12"/>
        <v>1</v>
      </c>
      <c r="Y26" s="11" t="s">
        <v>1237</v>
      </c>
      <c r="Z26" s="28">
        <f t="shared" si="13"/>
        <v>1.3333333333333333</v>
      </c>
    </row>
    <row r="27" spans="1:26" ht="71.25" customHeight="1">
      <c r="A27" s="30" t="s">
        <v>40</v>
      </c>
      <c r="B27" s="243" t="s">
        <v>414</v>
      </c>
      <c r="C27" s="308" t="s">
        <v>415</v>
      </c>
      <c r="D27" s="125" t="s">
        <v>416</v>
      </c>
      <c r="E27" s="147" t="s">
        <v>453</v>
      </c>
      <c r="F27" s="114">
        <v>1</v>
      </c>
      <c r="G27" s="111">
        <v>0</v>
      </c>
      <c r="H27" s="74">
        <v>0</v>
      </c>
      <c r="I27" s="117">
        <f t="shared" si="8"/>
        <v>0</v>
      </c>
      <c r="J27" s="10" t="s">
        <v>867</v>
      </c>
      <c r="K27" s="113">
        <f t="shared" si="7"/>
        <v>0</v>
      </c>
      <c r="L27" s="9">
        <v>12</v>
      </c>
      <c r="M27" s="9">
        <v>12</v>
      </c>
      <c r="N27" s="29">
        <f t="shared" si="10"/>
        <v>1</v>
      </c>
      <c r="O27" s="10"/>
      <c r="P27" s="28">
        <f t="shared" si="11"/>
        <v>12</v>
      </c>
      <c r="Q27" s="5">
        <v>5</v>
      </c>
      <c r="R27" s="9">
        <v>9</v>
      </c>
      <c r="S27" s="29">
        <f t="shared" si="2"/>
        <v>0.55555555555555558</v>
      </c>
      <c r="T27" s="10"/>
      <c r="U27" s="28">
        <f t="shared" si="3"/>
        <v>17</v>
      </c>
      <c r="V27" s="9">
        <v>11</v>
      </c>
      <c r="W27" s="9">
        <v>11</v>
      </c>
      <c r="X27" s="29">
        <f t="shared" si="12"/>
        <v>1</v>
      </c>
      <c r="Y27" s="10"/>
      <c r="Z27" s="28">
        <f t="shared" si="13"/>
        <v>28</v>
      </c>
    </row>
    <row r="28" spans="1:26" ht="71.25" customHeight="1">
      <c r="A28" s="30" t="s">
        <v>40</v>
      </c>
      <c r="B28" s="244"/>
      <c r="C28" s="309"/>
      <c r="D28" s="312" t="s">
        <v>417</v>
      </c>
      <c r="E28" s="88" t="s">
        <v>454</v>
      </c>
      <c r="F28" s="114">
        <v>1</v>
      </c>
      <c r="G28" s="111">
        <v>0</v>
      </c>
      <c r="H28" s="74">
        <v>0</v>
      </c>
      <c r="I28" s="117">
        <f t="shared" si="8"/>
        <v>0</v>
      </c>
      <c r="J28" s="10" t="s">
        <v>867</v>
      </c>
      <c r="K28" s="113">
        <f t="shared" si="7"/>
        <v>0</v>
      </c>
      <c r="L28" s="9">
        <v>12</v>
      </c>
      <c r="M28" s="87">
        <v>12</v>
      </c>
      <c r="N28" s="29">
        <f t="shared" si="10"/>
        <v>1</v>
      </c>
      <c r="O28" s="10"/>
      <c r="P28" s="28">
        <f t="shared" si="11"/>
        <v>12</v>
      </c>
      <c r="Q28" s="5">
        <v>5</v>
      </c>
      <c r="R28" s="9">
        <v>9</v>
      </c>
      <c r="S28" s="29">
        <f t="shared" si="2"/>
        <v>0.55555555555555558</v>
      </c>
      <c r="T28" s="10"/>
      <c r="U28" s="28">
        <f t="shared" si="3"/>
        <v>17</v>
      </c>
      <c r="V28" s="9">
        <v>11</v>
      </c>
      <c r="W28" s="9">
        <v>11</v>
      </c>
      <c r="X28" s="29">
        <f t="shared" si="12"/>
        <v>1</v>
      </c>
      <c r="Y28" s="10"/>
      <c r="Z28" s="28">
        <f t="shared" si="13"/>
        <v>28</v>
      </c>
    </row>
    <row r="29" spans="1:26" ht="41.4">
      <c r="A29" s="30" t="s">
        <v>40</v>
      </c>
      <c r="B29" s="244"/>
      <c r="C29" s="125" t="s">
        <v>418</v>
      </c>
      <c r="D29" s="313"/>
      <c r="E29" s="88" t="s">
        <v>455</v>
      </c>
      <c r="F29" s="83" t="s">
        <v>868</v>
      </c>
      <c r="G29" s="111">
        <v>0</v>
      </c>
      <c r="H29" s="74">
        <v>0</v>
      </c>
      <c r="I29" s="117">
        <f t="shared" si="8"/>
        <v>0</v>
      </c>
      <c r="J29" s="10" t="s">
        <v>867</v>
      </c>
      <c r="K29" s="113">
        <f t="shared" si="7"/>
        <v>0</v>
      </c>
      <c r="L29" s="9">
        <v>1</v>
      </c>
      <c r="M29" s="9">
        <v>1</v>
      </c>
      <c r="N29" s="29">
        <f t="shared" si="10"/>
        <v>1</v>
      </c>
      <c r="O29" s="10" t="s">
        <v>1046</v>
      </c>
      <c r="P29" s="28">
        <f t="shared" si="11"/>
        <v>0</v>
      </c>
      <c r="Q29" s="5">
        <v>0</v>
      </c>
      <c r="R29" s="9">
        <v>0</v>
      </c>
      <c r="S29" s="29">
        <f t="shared" si="2"/>
        <v>0</v>
      </c>
      <c r="T29" s="84"/>
      <c r="U29" s="28">
        <f t="shared" si="3"/>
        <v>0</v>
      </c>
      <c r="V29" s="9">
        <v>0</v>
      </c>
      <c r="W29" s="9">
        <v>0</v>
      </c>
      <c r="X29" s="29">
        <f t="shared" si="12"/>
        <v>0</v>
      </c>
      <c r="Y29" s="84"/>
      <c r="Z29" s="28">
        <f t="shared" si="13"/>
        <v>0</v>
      </c>
    </row>
    <row r="30" spans="1:26" ht="41.4" customHeight="1">
      <c r="A30" s="127" t="s">
        <v>40</v>
      </c>
      <c r="B30" s="244"/>
      <c r="C30" s="125" t="s">
        <v>419</v>
      </c>
      <c r="D30" s="125" t="s">
        <v>420</v>
      </c>
      <c r="E30" s="149" t="s">
        <v>375</v>
      </c>
      <c r="F30" s="85" t="s">
        <v>385</v>
      </c>
      <c r="G30" s="111"/>
      <c r="H30" s="74"/>
      <c r="I30" s="117">
        <f t="shared" si="8"/>
        <v>0</v>
      </c>
      <c r="J30" s="10" t="s">
        <v>867</v>
      </c>
      <c r="K30" s="113">
        <f t="shared" si="7"/>
        <v>0</v>
      </c>
      <c r="L30" s="9">
        <v>0</v>
      </c>
      <c r="M30" s="9">
        <v>0</v>
      </c>
      <c r="N30" s="29">
        <f t="shared" si="10"/>
        <v>0</v>
      </c>
      <c r="O30" s="11" t="s">
        <v>1047</v>
      </c>
      <c r="P30" s="28">
        <f t="shared" si="11"/>
        <v>0</v>
      </c>
      <c r="Q30" s="5">
        <v>1</v>
      </c>
      <c r="R30" s="9">
        <v>1</v>
      </c>
      <c r="S30" s="29">
        <f t="shared" si="2"/>
        <v>1</v>
      </c>
      <c r="T30" s="10" t="s">
        <v>1238</v>
      </c>
      <c r="U30" s="28">
        <f t="shared" si="3"/>
        <v>0</v>
      </c>
      <c r="V30" s="507">
        <v>1</v>
      </c>
      <c r="W30" s="507">
        <v>1</v>
      </c>
      <c r="X30" s="29">
        <f t="shared" si="12"/>
        <v>1</v>
      </c>
      <c r="Y30" s="10" t="s">
        <v>1239</v>
      </c>
      <c r="Z30" s="28">
        <f t="shared" si="13"/>
        <v>0</v>
      </c>
    </row>
    <row r="31" spans="1:26" ht="71.25" customHeight="1">
      <c r="A31" s="127" t="s">
        <v>40</v>
      </c>
      <c r="B31" s="244"/>
      <c r="C31" s="125" t="s">
        <v>421</v>
      </c>
      <c r="D31" s="125" t="s">
        <v>420</v>
      </c>
      <c r="E31" s="149" t="s">
        <v>375</v>
      </c>
      <c r="F31" s="83">
        <v>0.01</v>
      </c>
      <c r="G31" s="73">
        <v>0</v>
      </c>
      <c r="H31" s="74">
        <v>0</v>
      </c>
      <c r="I31" s="117">
        <f t="shared" si="8"/>
        <v>0</v>
      </c>
      <c r="J31" s="114" t="s">
        <v>913</v>
      </c>
      <c r="K31" s="113">
        <f t="shared" si="7"/>
        <v>0</v>
      </c>
      <c r="L31" s="73">
        <v>0</v>
      </c>
      <c r="M31" s="76">
        <v>0</v>
      </c>
      <c r="N31" s="29">
        <f t="shared" si="10"/>
        <v>0</v>
      </c>
      <c r="O31" s="112" t="s">
        <v>1047</v>
      </c>
      <c r="P31" s="75">
        <f t="shared" si="11"/>
        <v>0</v>
      </c>
      <c r="Q31" s="76">
        <v>1</v>
      </c>
      <c r="R31" s="76">
        <v>1</v>
      </c>
      <c r="S31" s="29">
        <f t="shared" si="2"/>
        <v>1</v>
      </c>
      <c r="T31" s="84" t="s">
        <v>1142</v>
      </c>
      <c r="U31" s="75">
        <f t="shared" si="3"/>
        <v>100</v>
      </c>
      <c r="V31" s="507">
        <v>0</v>
      </c>
      <c r="W31" s="507">
        <v>0</v>
      </c>
      <c r="X31" s="29">
        <f t="shared" si="12"/>
        <v>0</v>
      </c>
      <c r="Y31" s="84"/>
      <c r="Z31" s="75">
        <f>IFERROR(IF(F31="Según demanda",(V31+Q31+L31+G31)/(H31+M31+R31+W31),(V31+Q31+L31+G31)/F31),0)</f>
        <v>100</v>
      </c>
    </row>
    <row r="32" spans="1:26" ht="85.5" customHeight="1">
      <c r="A32" s="127" t="s">
        <v>40</v>
      </c>
      <c r="B32" s="244"/>
      <c r="C32" s="125" t="s">
        <v>422</v>
      </c>
      <c r="D32" s="125" t="s">
        <v>423</v>
      </c>
      <c r="E32" s="149" t="s">
        <v>375</v>
      </c>
      <c r="F32" s="86">
        <v>1</v>
      </c>
      <c r="G32" s="73">
        <v>0</v>
      </c>
      <c r="H32" s="74">
        <v>0</v>
      </c>
      <c r="I32" s="117">
        <f t="shared" si="8"/>
        <v>0</v>
      </c>
      <c r="J32" s="114" t="s">
        <v>914</v>
      </c>
      <c r="K32" s="113">
        <f t="shared" si="7"/>
        <v>0</v>
      </c>
      <c r="L32" s="73">
        <v>0</v>
      </c>
      <c r="M32" s="76">
        <v>0</v>
      </c>
      <c r="N32" s="29">
        <f t="shared" si="10"/>
        <v>0</v>
      </c>
      <c r="O32" s="84"/>
      <c r="P32" s="75">
        <f t="shared" si="11"/>
        <v>0</v>
      </c>
      <c r="Q32" s="76">
        <v>0</v>
      </c>
      <c r="R32" s="76">
        <v>0</v>
      </c>
      <c r="S32" s="29">
        <f t="shared" si="2"/>
        <v>0</v>
      </c>
      <c r="T32" s="84"/>
      <c r="U32" s="75">
        <f t="shared" si="3"/>
        <v>0</v>
      </c>
      <c r="V32" s="507">
        <v>0</v>
      </c>
      <c r="W32" s="507">
        <v>0</v>
      </c>
      <c r="X32" s="29">
        <f t="shared" si="12"/>
        <v>0</v>
      </c>
      <c r="Y32" s="84"/>
      <c r="Z32" s="75">
        <f>IFERROR(IF(F32="Según demanda",(V32+Q32+L32+G32)/(H32+M32+R32+W32),(V32+Q32+L32+G32)/F32),0)</f>
        <v>0</v>
      </c>
    </row>
    <row r="33" spans="1:26" ht="55.2" customHeight="1">
      <c r="A33" s="127" t="s">
        <v>40</v>
      </c>
      <c r="B33" s="244"/>
      <c r="C33" s="125" t="s">
        <v>424</v>
      </c>
      <c r="D33" s="125" t="s">
        <v>425</v>
      </c>
      <c r="E33" s="149" t="s">
        <v>375</v>
      </c>
      <c r="F33" s="85" t="s">
        <v>385</v>
      </c>
      <c r="G33" s="111">
        <v>4</v>
      </c>
      <c r="H33" s="74">
        <v>4</v>
      </c>
      <c r="I33" s="117">
        <f t="shared" si="8"/>
        <v>1</v>
      </c>
      <c r="J33" s="114"/>
      <c r="K33" s="113">
        <f t="shared" si="7"/>
        <v>0</v>
      </c>
      <c r="L33" s="73">
        <v>30</v>
      </c>
      <c r="M33" s="76">
        <v>30</v>
      </c>
      <c r="N33" s="29">
        <f t="shared" si="10"/>
        <v>1</v>
      </c>
      <c r="O33" s="84" t="s">
        <v>1048</v>
      </c>
      <c r="P33" s="75">
        <f t="shared" si="11"/>
        <v>0</v>
      </c>
      <c r="Q33" s="76">
        <v>8</v>
      </c>
      <c r="R33" s="76">
        <v>8</v>
      </c>
      <c r="S33" s="29">
        <f t="shared" si="2"/>
        <v>1</v>
      </c>
      <c r="T33" s="84" t="s">
        <v>1143</v>
      </c>
      <c r="U33" s="75">
        <f t="shared" si="3"/>
        <v>0</v>
      </c>
      <c r="V33" s="507">
        <v>37</v>
      </c>
      <c r="W33" s="507">
        <v>37</v>
      </c>
      <c r="X33" s="29">
        <f t="shared" si="12"/>
        <v>1</v>
      </c>
      <c r="Y33" s="84"/>
      <c r="Z33" s="75">
        <f>IFERROR(IF(F33="Según demanda",(V33+Q33+L33+G33)/(H33+M33+R33+W33),(V33+Q33+L33+G33)/F33),0)</f>
        <v>0</v>
      </c>
    </row>
    <row r="34" spans="1:26" ht="82.8">
      <c r="A34" s="127" t="s">
        <v>40</v>
      </c>
      <c r="B34" s="244"/>
      <c r="C34" s="125" t="s">
        <v>426</v>
      </c>
      <c r="D34" s="125" t="s">
        <v>427</v>
      </c>
      <c r="E34" s="147" t="s">
        <v>456</v>
      </c>
      <c r="F34" s="85" t="s">
        <v>385</v>
      </c>
      <c r="G34" s="111">
        <v>5</v>
      </c>
      <c r="H34" s="77">
        <v>5</v>
      </c>
      <c r="I34" s="117">
        <f t="shared" si="8"/>
        <v>1</v>
      </c>
      <c r="J34" s="114"/>
      <c r="K34" s="113">
        <f t="shared" si="7"/>
        <v>0</v>
      </c>
      <c r="L34" s="73">
        <v>12</v>
      </c>
      <c r="M34" s="76">
        <v>12</v>
      </c>
      <c r="N34" s="29">
        <f t="shared" si="10"/>
        <v>1</v>
      </c>
      <c r="O34" s="84" t="s">
        <v>1049</v>
      </c>
      <c r="P34" s="75">
        <f t="shared" si="11"/>
        <v>0</v>
      </c>
      <c r="Q34" s="73">
        <v>12</v>
      </c>
      <c r="R34" s="76">
        <v>12</v>
      </c>
      <c r="S34" s="29">
        <f t="shared" si="2"/>
        <v>1</v>
      </c>
      <c r="T34" s="93"/>
      <c r="U34" s="75">
        <f t="shared" si="3"/>
        <v>0</v>
      </c>
      <c r="V34" s="507">
        <v>37</v>
      </c>
      <c r="W34" s="507">
        <v>37</v>
      </c>
      <c r="X34" s="29">
        <f t="shared" si="12"/>
        <v>1</v>
      </c>
      <c r="Y34" s="84"/>
      <c r="Z34" s="75">
        <f>IFERROR(IF(F34="Según demanda",(V34+Q34+L34+G34)/(H34+M34+R34+W34),(V34+Q34+L34+G34)/F34),0)</f>
        <v>0</v>
      </c>
    </row>
    <row r="35" spans="1:26" ht="71.25" customHeight="1">
      <c r="A35" s="127" t="s">
        <v>40</v>
      </c>
      <c r="B35" s="244"/>
      <c r="C35" s="125" t="s">
        <v>428</v>
      </c>
      <c r="D35" s="125" t="s">
        <v>429</v>
      </c>
      <c r="E35" s="147" t="s">
        <v>457</v>
      </c>
      <c r="F35" s="85" t="s">
        <v>385</v>
      </c>
      <c r="G35" s="111">
        <v>0</v>
      </c>
      <c r="H35" s="77">
        <v>0</v>
      </c>
      <c r="I35" s="117">
        <f t="shared" si="8"/>
        <v>0</v>
      </c>
      <c r="J35" s="78" t="s">
        <v>915</v>
      </c>
      <c r="K35" s="113">
        <f t="shared" si="7"/>
        <v>0</v>
      </c>
      <c r="L35" s="76">
        <v>0</v>
      </c>
      <c r="M35" s="76">
        <v>0</v>
      </c>
      <c r="N35" s="29">
        <f t="shared" si="10"/>
        <v>0</v>
      </c>
      <c r="O35" s="78"/>
      <c r="P35" s="75">
        <f t="shared" si="11"/>
        <v>0</v>
      </c>
      <c r="Q35" s="76">
        <v>0</v>
      </c>
      <c r="R35" s="76">
        <v>0</v>
      </c>
      <c r="S35" s="29">
        <f t="shared" si="2"/>
        <v>0</v>
      </c>
      <c r="T35" s="98" t="s">
        <v>1144</v>
      </c>
      <c r="U35" s="75">
        <f t="shared" si="3"/>
        <v>0</v>
      </c>
      <c r="V35" s="507">
        <v>0</v>
      </c>
      <c r="W35" s="507">
        <v>0</v>
      </c>
      <c r="X35" s="29">
        <f t="shared" si="12"/>
        <v>0</v>
      </c>
      <c r="Y35" s="78" t="s">
        <v>1240</v>
      </c>
      <c r="Z35" s="75">
        <f t="shared" ref="Z35:Z40" si="14">IFERROR(IF(F35="Según demanda",(V35+Q35+L35+G35)/(H35+M35+R35+W35),(V35+Q35+L35+G35)/F35),0)</f>
        <v>0</v>
      </c>
    </row>
    <row r="36" spans="1:26" ht="43.2">
      <c r="A36" s="127" t="s">
        <v>40</v>
      </c>
      <c r="B36" s="245"/>
      <c r="C36" s="69" t="s">
        <v>430</v>
      </c>
      <c r="D36" s="69" t="s">
        <v>431</v>
      </c>
      <c r="E36" s="69" t="s">
        <v>458</v>
      </c>
      <c r="F36" s="86">
        <v>4</v>
      </c>
      <c r="G36" s="111">
        <v>1</v>
      </c>
      <c r="H36" s="74">
        <v>4</v>
      </c>
      <c r="I36" s="117">
        <f t="shared" si="8"/>
        <v>0.25</v>
      </c>
      <c r="J36" s="79"/>
      <c r="K36" s="113">
        <f t="shared" si="7"/>
        <v>0.25</v>
      </c>
      <c r="L36" s="76">
        <v>2</v>
      </c>
      <c r="M36" s="76">
        <v>4</v>
      </c>
      <c r="N36" s="29">
        <f t="shared" si="10"/>
        <v>0.5</v>
      </c>
      <c r="O36" s="93"/>
      <c r="P36" s="75">
        <f t="shared" si="11"/>
        <v>0.75</v>
      </c>
      <c r="Q36" s="76">
        <v>3</v>
      </c>
      <c r="R36" s="76">
        <v>4</v>
      </c>
      <c r="S36" s="29">
        <f t="shared" si="2"/>
        <v>0.75</v>
      </c>
      <c r="T36" s="79"/>
      <c r="U36" s="75">
        <f t="shared" si="3"/>
        <v>1.5</v>
      </c>
      <c r="V36" s="76">
        <v>4</v>
      </c>
      <c r="W36" s="76">
        <v>4</v>
      </c>
      <c r="X36" s="29">
        <f t="shared" si="12"/>
        <v>1</v>
      </c>
      <c r="Y36" s="107"/>
      <c r="Z36" s="75">
        <f t="shared" si="14"/>
        <v>2.5</v>
      </c>
    </row>
    <row r="37" spans="1:26" ht="69">
      <c r="A37" s="127" t="s">
        <v>40</v>
      </c>
      <c r="B37" s="311" t="s">
        <v>432</v>
      </c>
      <c r="C37" s="123" t="s">
        <v>433</v>
      </c>
      <c r="D37" s="126" t="s">
        <v>434</v>
      </c>
      <c r="E37" s="147" t="s">
        <v>916</v>
      </c>
      <c r="F37" s="86">
        <v>1</v>
      </c>
      <c r="G37" s="80">
        <v>0</v>
      </c>
      <c r="H37" s="77">
        <v>0</v>
      </c>
      <c r="I37" s="117">
        <f t="shared" si="8"/>
        <v>0</v>
      </c>
      <c r="J37" s="114"/>
      <c r="K37" s="113">
        <f t="shared" si="7"/>
        <v>0</v>
      </c>
      <c r="L37" s="106">
        <v>12</v>
      </c>
      <c r="M37" s="80">
        <v>12</v>
      </c>
      <c r="N37" s="29">
        <f t="shared" si="10"/>
        <v>1</v>
      </c>
      <c r="O37" s="94" t="s">
        <v>1049</v>
      </c>
      <c r="P37" s="75">
        <f t="shared" si="11"/>
        <v>12</v>
      </c>
      <c r="Q37" s="99">
        <v>2</v>
      </c>
      <c r="R37" s="99">
        <v>2</v>
      </c>
      <c r="S37" s="29">
        <f t="shared" si="2"/>
        <v>1</v>
      </c>
      <c r="T37" s="100"/>
      <c r="U37" s="75">
        <f t="shared" si="3"/>
        <v>14</v>
      </c>
      <c r="V37" s="520">
        <v>37</v>
      </c>
      <c r="W37" s="510" t="s">
        <v>1241</v>
      </c>
      <c r="X37" s="29">
        <f t="shared" si="12"/>
        <v>1</v>
      </c>
      <c r="Y37" s="94"/>
      <c r="Z37" s="75">
        <f t="shared" si="14"/>
        <v>51</v>
      </c>
    </row>
    <row r="38" spans="1:26" ht="55.2">
      <c r="A38" s="127" t="s">
        <v>40</v>
      </c>
      <c r="B38" s="311"/>
      <c r="C38" s="124" t="s">
        <v>435</v>
      </c>
      <c r="D38" s="126" t="s">
        <v>436</v>
      </c>
      <c r="E38" s="147" t="s">
        <v>375</v>
      </c>
      <c r="F38" s="86">
        <v>1</v>
      </c>
      <c r="G38" s="80">
        <v>0</v>
      </c>
      <c r="H38" s="77">
        <v>0</v>
      </c>
      <c r="I38" s="117">
        <f t="shared" si="8"/>
        <v>0</v>
      </c>
      <c r="J38" s="81" t="s">
        <v>917</v>
      </c>
      <c r="K38" s="113">
        <f t="shared" si="7"/>
        <v>0</v>
      </c>
      <c r="L38" s="106">
        <v>0</v>
      </c>
      <c r="M38" s="80">
        <v>0</v>
      </c>
      <c r="N38" s="29">
        <f t="shared" si="10"/>
        <v>0</v>
      </c>
      <c r="O38" s="81"/>
      <c r="P38" s="75">
        <f t="shared" si="11"/>
        <v>0</v>
      </c>
      <c r="Q38" s="96">
        <v>0</v>
      </c>
      <c r="R38" s="80">
        <v>0</v>
      </c>
      <c r="S38" s="101">
        <f t="shared" si="2"/>
        <v>0</v>
      </c>
      <c r="T38" s="100"/>
      <c r="U38" s="102">
        <f t="shared" si="3"/>
        <v>0</v>
      </c>
      <c r="V38" s="531">
        <v>0</v>
      </c>
      <c r="W38" s="510" t="s">
        <v>366</v>
      </c>
      <c r="X38" s="29">
        <f t="shared" si="12"/>
        <v>0</v>
      </c>
      <c r="Y38" s="100" t="s">
        <v>1242</v>
      </c>
      <c r="Z38" s="108">
        <f t="shared" si="14"/>
        <v>0</v>
      </c>
    </row>
    <row r="39" spans="1:26" ht="42">
      <c r="A39" s="127" t="s">
        <v>40</v>
      </c>
      <c r="B39" s="311"/>
      <c r="C39" s="124" t="s">
        <v>437</v>
      </c>
      <c r="D39" s="126" t="s">
        <v>438</v>
      </c>
      <c r="E39" s="126" t="s">
        <v>375</v>
      </c>
      <c r="F39" s="121">
        <v>1</v>
      </c>
      <c r="G39" s="80">
        <v>0</v>
      </c>
      <c r="H39" s="77">
        <v>0</v>
      </c>
      <c r="I39" s="117">
        <f t="shared" si="8"/>
        <v>0</v>
      </c>
      <c r="J39" s="114" t="s">
        <v>918</v>
      </c>
      <c r="K39" s="113">
        <f t="shared" si="7"/>
        <v>0</v>
      </c>
      <c r="L39" s="106">
        <v>0</v>
      </c>
      <c r="M39" s="80">
        <v>0</v>
      </c>
      <c r="N39" s="29">
        <f t="shared" si="10"/>
        <v>0</v>
      </c>
      <c r="O39" s="84" t="s">
        <v>1050</v>
      </c>
      <c r="P39" s="75">
        <f t="shared" si="11"/>
        <v>0</v>
      </c>
      <c r="Q39" s="86">
        <v>0</v>
      </c>
      <c r="R39" s="103" t="s">
        <v>366</v>
      </c>
      <c r="S39" s="29">
        <f t="shared" si="2"/>
        <v>0</v>
      </c>
      <c r="T39" s="81" t="s">
        <v>1145</v>
      </c>
      <c r="U39" s="75">
        <f t="shared" si="3"/>
        <v>0</v>
      </c>
      <c r="V39" s="531">
        <v>0</v>
      </c>
      <c r="W39" s="510" t="s">
        <v>366</v>
      </c>
      <c r="X39" s="29">
        <f t="shared" si="12"/>
        <v>0</v>
      </c>
      <c r="Y39" s="109" t="s">
        <v>1242</v>
      </c>
      <c r="Z39" s="75">
        <f t="shared" si="14"/>
        <v>0</v>
      </c>
    </row>
    <row r="40" spans="1:26" ht="41.4">
      <c r="A40" s="127" t="s">
        <v>40</v>
      </c>
      <c r="B40" s="311"/>
      <c r="C40" s="124" t="s">
        <v>439</v>
      </c>
      <c r="D40" s="126" t="s">
        <v>440</v>
      </c>
      <c r="E40" s="126" t="s">
        <v>375</v>
      </c>
      <c r="F40" s="119" t="s">
        <v>385</v>
      </c>
      <c r="G40" s="80">
        <v>1148</v>
      </c>
      <c r="H40" s="77">
        <v>1148</v>
      </c>
      <c r="I40" s="117">
        <f t="shared" si="8"/>
        <v>1</v>
      </c>
      <c r="J40" s="100"/>
      <c r="K40" s="113">
        <f t="shared" si="7"/>
        <v>0</v>
      </c>
      <c r="L40" s="132">
        <v>1208</v>
      </c>
      <c r="M40" s="80">
        <v>1208</v>
      </c>
      <c r="N40" s="29">
        <f t="shared" si="10"/>
        <v>1</v>
      </c>
      <c r="O40" s="100"/>
      <c r="P40" s="75">
        <f t="shared" si="11"/>
        <v>0</v>
      </c>
      <c r="Q40" s="96">
        <v>1292</v>
      </c>
      <c r="R40" s="80">
        <v>1292</v>
      </c>
      <c r="S40" s="29">
        <f t="shared" si="2"/>
        <v>1</v>
      </c>
      <c r="T40" s="100"/>
      <c r="U40" s="75">
        <f t="shared" si="3"/>
        <v>0</v>
      </c>
      <c r="V40" s="531">
        <v>1193</v>
      </c>
      <c r="W40" s="510" t="s">
        <v>1243</v>
      </c>
      <c r="X40" s="29">
        <f t="shared" si="12"/>
        <v>1</v>
      </c>
      <c r="Y40" s="110"/>
      <c r="Z40" s="75">
        <f t="shared" si="14"/>
        <v>0</v>
      </c>
    </row>
    <row r="41" spans="1:26" ht="27.6">
      <c r="A41" s="127" t="s">
        <v>40</v>
      </c>
      <c r="B41" s="311"/>
      <c r="C41" s="124" t="s">
        <v>441</v>
      </c>
      <c r="D41" s="126" t="s">
        <v>442</v>
      </c>
      <c r="E41" s="126" t="s">
        <v>375</v>
      </c>
      <c r="F41" s="114" t="s">
        <v>385</v>
      </c>
      <c r="G41" s="73">
        <v>28</v>
      </c>
      <c r="H41" s="74">
        <v>28</v>
      </c>
      <c r="I41" s="117">
        <f t="shared" si="8"/>
        <v>1</v>
      </c>
      <c r="J41" s="114"/>
      <c r="K41" s="113">
        <f t="shared" si="7"/>
        <v>0</v>
      </c>
      <c r="L41" s="95"/>
      <c r="M41" s="76"/>
      <c r="N41" s="29">
        <f t="shared" si="10"/>
        <v>0</v>
      </c>
      <c r="O41" s="84"/>
      <c r="P41" s="75">
        <f t="shared" si="11"/>
        <v>0</v>
      </c>
      <c r="Q41" s="76"/>
      <c r="R41" s="76"/>
      <c r="S41" s="29">
        <f t="shared" si="2"/>
        <v>0</v>
      </c>
      <c r="T41" s="84"/>
      <c r="U41" s="75">
        <f t="shared" si="3"/>
        <v>0</v>
      </c>
      <c r="V41" s="507"/>
      <c r="W41" s="507"/>
      <c r="X41" s="29">
        <f t="shared" si="12"/>
        <v>0</v>
      </c>
      <c r="Y41" s="5"/>
      <c r="Z41" s="28">
        <f>IFERROR(IF(F41="Según demanda",(V41+Q41+L41+G41)/(H41+M41+R41+W41),(V41+Q41+L41+G41)/F41),0)</f>
        <v>0</v>
      </c>
    </row>
    <row r="42" spans="1:26" ht="55.2">
      <c r="A42" s="127" t="s">
        <v>40</v>
      </c>
      <c r="B42" s="311"/>
      <c r="C42" s="124" t="s">
        <v>443</v>
      </c>
      <c r="D42" s="126" t="s">
        <v>444</v>
      </c>
      <c r="E42" s="126" t="s">
        <v>375</v>
      </c>
      <c r="F42" s="114"/>
      <c r="G42" s="73">
        <v>0</v>
      </c>
      <c r="H42" s="74">
        <v>0</v>
      </c>
      <c r="I42" s="117">
        <f t="shared" si="8"/>
        <v>0</v>
      </c>
      <c r="J42" s="114"/>
      <c r="K42" s="113">
        <f t="shared" si="7"/>
        <v>0</v>
      </c>
      <c r="L42" s="95">
        <v>0</v>
      </c>
      <c r="M42" s="76">
        <v>0</v>
      </c>
      <c r="N42" s="29">
        <f t="shared" si="10"/>
        <v>0</v>
      </c>
      <c r="O42" s="84"/>
      <c r="P42" s="75">
        <f t="shared" si="11"/>
        <v>0</v>
      </c>
      <c r="Q42" s="76">
        <v>0</v>
      </c>
      <c r="R42" s="76">
        <v>0</v>
      </c>
      <c r="S42" s="29">
        <f t="shared" si="2"/>
        <v>0</v>
      </c>
      <c r="T42" s="84"/>
      <c r="U42" s="75">
        <f t="shared" si="3"/>
        <v>0</v>
      </c>
      <c r="V42" s="507">
        <v>0</v>
      </c>
      <c r="W42" s="507">
        <v>0</v>
      </c>
      <c r="X42" s="29">
        <f t="shared" si="12"/>
        <v>0</v>
      </c>
      <c r="Y42" s="5"/>
      <c r="Z42" s="28">
        <f>IFERROR(IF(F42="Según demanda",(V42+Q42+L42+G42)/(H42+M42+R42+W42),(V42+Q42+L42+G42)/F42),0)</f>
        <v>0</v>
      </c>
    </row>
    <row r="43" spans="1:26" ht="55.2">
      <c r="A43" s="127" t="s">
        <v>40</v>
      </c>
      <c r="B43" s="311"/>
      <c r="C43" s="124" t="s">
        <v>445</v>
      </c>
      <c r="D43" s="126" t="s">
        <v>446</v>
      </c>
      <c r="E43" s="147" t="s">
        <v>459</v>
      </c>
      <c r="F43" s="114"/>
      <c r="G43" s="111">
        <v>4</v>
      </c>
      <c r="H43" s="74">
        <v>4</v>
      </c>
      <c r="I43" s="117">
        <f t="shared" si="8"/>
        <v>1</v>
      </c>
      <c r="J43" s="114"/>
      <c r="K43" s="113">
        <f t="shared" si="7"/>
        <v>0</v>
      </c>
      <c r="L43" s="95">
        <v>7</v>
      </c>
      <c r="M43" s="76">
        <v>7</v>
      </c>
      <c r="N43" s="29">
        <f t="shared" si="10"/>
        <v>1</v>
      </c>
      <c r="O43" s="84"/>
      <c r="P43" s="75">
        <f t="shared" si="11"/>
        <v>0</v>
      </c>
      <c r="Q43" s="76">
        <v>7</v>
      </c>
      <c r="R43" s="76">
        <v>7</v>
      </c>
      <c r="S43" s="29">
        <f t="shared" si="2"/>
        <v>1</v>
      </c>
      <c r="T43" s="84"/>
      <c r="U43" s="75">
        <f t="shared" si="3"/>
        <v>0</v>
      </c>
      <c r="V43" s="507">
        <v>37</v>
      </c>
      <c r="W43" s="507">
        <v>37</v>
      </c>
      <c r="X43" s="29">
        <f t="shared" si="12"/>
        <v>1</v>
      </c>
      <c r="Y43" s="31"/>
      <c r="Z43" s="28">
        <f>IFERROR(IF(F43="Según demanda",(V43+Q43+L43+G43)/(H43+M43+R43+W43),(V43+Q43+L43+G43)/F43),0)</f>
        <v>0</v>
      </c>
    </row>
    <row r="44" spans="1:26" ht="27.6">
      <c r="A44" s="127" t="s">
        <v>40</v>
      </c>
      <c r="B44" s="311"/>
      <c r="C44" s="124" t="s">
        <v>447</v>
      </c>
      <c r="D44" s="126" t="s">
        <v>448</v>
      </c>
      <c r="E44" s="126" t="s">
        <v>375</v>
      </c>
      <c r="F44" s="114"/>
      <c r="G44" s="111">
        <v>1</v>
      </c>
      <c r="H44" s="77">
        <v>1</v>
      </c>
      <c r="I44" s="117">
        <f t="shared" si="8"/>
        <v>1</v>
      </c>
      <c r="J44" s="114"/>
      <c r="K44" s="113">
        <f t="shared" si="7"/>
        <v>0</v>
      </c>
      <c r="L44" s="95">
        <v>0</v>
      </c>
      <c r="M44" s="76">
        <v>0</v>
      </c>
      <c r="N44" s="29">
        <f t="shared" si="10"/>
        <v>0</v>
      </c>
      <c r="O44" s="84"/>
      <c r="P44" s="75">
        <f t="shared" si="11"/>
        <v>0</v>
      </c>
      <c r="Q44" s="73">
        <v>0</v>
      </c>
      <c r="R44" s="76">
        <v>0</v>
      </c>
      <c r="S44" s="29">
        <f t="shared" si="2"/>
        <v>0</v>
      </c>
      <c r="T44" s="93"/>
      <c r="U44" s="75">
        <f t="shared" si="3"/>
        <v>0</v>
      </c>
      <c r="V44" s="507">
        <v>2</v>
      </c>
      <c r="W44" s="513">
        <v>2</v>
      </c>
      <c r="X44" s="29">
        <f t="shared" si="12"/>
        <v>1</v>
      </c>
      <c r="Y44" s="31"/>
      <c r="Z44" s="28">
        <f t="shared" ref="Z44" si="15">IFERROR(IF(F44="Según demanda",(V44+Q44+L44+G44)/(H44+M44+R44+W44),(V44+Q44+L44+G44)/F44),0)</f>
        <v>0</v>
      </c>
    </row>
    <row r="45" spans="1:26" ht="151.80000000000001" customHeight="1">
      <c r="A45" s="375" t="s">
        <v>37</v>
      </c>
      <c r="B45" s="509" t="s">
        <v>460</v>
      </c>
      <c r="C45" s="509" t="s">
        <v>461</v>
      </c>
      <c r="D45" s="552" t="s">
        <v>472</v>
      </c>
      <c r="E45" s="552" t="s">
        <v>479</v>
      </c>
      <c r="F45" s="573">
        <v>6</v>
      </c>
      <c r="G45" s="559">
        <v>2</v>
      </c>
      <c r="H45" s="574">
        <v>2</v>
      </c>
      <c r="I45" s="556">
        <v>1</v>
      </c>
      <c r="J45" s="562" t="s">
        <v>928</v>
      </c>
      <c r="K45" s="516">
        <v>0.33333333333333331</v>
      </c>
      <c r="L45" s="559">
        <v>2</v>
      </c>
      <c r="M45" s="559">
        <v>2</v>
      </c>
      <c r="N45" s="556">
        <v>1</v>
      </c>
      <c r="O45" s="562" t="s">
        <v>1058</v>
      </c>
      <c r="P45" s="516">
        <v>0.66666666666666663</v>
      </c>
      <c r="Q45" s="559">
        <v>1</v>
      </c>
      <c r="R45" s="559">
        <v>1</v>
      </c>
      <c r="S45" s="556">
        <v>1</v>
      </c>
      <c r="T45" s="575" t="s">
        <v>1216</v>
      </c>
      <c r="U45" s="516">
        <v>0.83333333333333337</v>
      </c>
      <c r="V45" s="559">
        <v>1</v>
      </c>
      <c r="W45" s="559">
        <v>1</v>
      </c>
      <c r="X45" s="556">
        <v>1</v>
      </c>
      <c r="Y45" s="575" t="s">
        <v>1276</v>
      </c>
      <c r="Z45" s="516">
        <v>1</v>
      </c>
    </row>
    <row r="46" spans="1:26" ht="193.2" customHeight="1">
      <c r="A46" s="376"/>
      <c r="B46" s="522" t="s">
        <v>462</v>
      </c>
      <c r="C46" s="509" t="s">
        <v>463</v>
      </c>
      <c r="D46" s="552" t="s">
        <v>473</v>
      </c>
      <c r="E46" s="552" t="s">
        <v>480</v>
      </c>
      <c r="F46" s="573" t="s">
        <v>872</v>
      </c>
      <c r="G46" s="559">
        <v>13</v>
      </c>
      <c r="H46" s="574">
        <v>13</v>
      </c>
      <c r="I46" s="556">
        <v>1</v>
      </c>
      <c r="J46" s="575" t="s">
        <v>929</v>
      </c>
      <c r="K46" s="516">
        <v>1</v>
      </c>
      <c r="L46" s="559">
        <v>13</v>
      </c>
      <c r="M46" s="559">
        <v>13</v>
      </c>
      <c r="N46" s="556">
        <v>1</v>
      </c>
      <c r="O46" s="575" t="s">
        <v>1059</v>
      </c>
      <c r="P46" s="516">
        <v>1</v>
      </c>
      <c r="Q46" s="559">
        <v>13</v>
      </c>
      <c r="R46" s="559">
        <v>13</v>
      </c>
      <c r="S46" s="556">
        <v>1</v>
      </c>
      <c r="T46" s="575" t="s">
        <v>1217</v>
      </c>
      <c r="U46" s="516">
        <v>1</v>
      </c>
      <c r="V46" s="559">
        <v>13</v>
      </c>
      <c r="W46" s="559">
        <v>13</v>
      </c>
      <c r="X46" s="556">
        <v>1</v>
      </c>
      <c r="Y46" s="575" t="s">
        <v>1277</v>
      </c>
      <c r="Z46" s="516">
        <v>1</v>
      </c>
    </row>
    <row r="47" spans="1:26" ht="124.2" customHeight="1">
      <c r="A47" s="376"/>
      <c r="B47" s="509" t="s">
        <v>464</v>
      </c>
      <c r="C47" s="509" t="s">
        <v>465</v>
      </c>
      <c r="D47" s="552" t="s">
        <v>474</v>
      </c>
      <c r="E47" s="552" t="s">
        <v>481</v>
      </c>
      <c r="F47" s="573" t="s">
        <v>872</v>
      </c>
      <c r="G47" s="559">
        <v>354</v>
      </c>
      <c r="H47" s="574">
        <v>354</v>
      </c>
      <c r="I47" s="556">
        <v>1</v>
      </c>
      <c r="J47" s="575" t="s">
        <v>1060</v>
      </c>
      <c r="K47" s="516">
        <v>1</v>
      </c>
      <c r="L47" s="559">
        <v>385</v>
      </c>
      <c r="M47" s="559">
        <v>385</v>
      </c>
      <c r="N47" s="556">
        <v>1</v>
      </c>
      <c r="O47" s="575" t="s">
        <v>1061</v>
      </c>
      <c r="P47" s="516">
        <v>1</v>
      </c>
      <c r="Q47" s="559">
        <v>533</v>
      </c>
      <c r="R47" s="559">
        <v>533</v>
      </c>
      <c r="S47" s="556">
        <v>1</v>
      </c>
      <c r="T47" s="575" t="s">
        <v>1218</v>
      </c>
      <c r="U47" s="516">
        <v>1</v>
      </c>
      <c r="V47" s="559">
        <v>527</v>
      </c>
      <c r="W47" s="559">
        <v>527</v>
      </c>
      <c r="X47" s="556">
        <v>1</v>
      </c>
      <c r="Y47" s="575" t="s">
        <v>1278</v>
      </c>
      <c r="Z47" s="516">
        <v>1</v>
      </c>
    </row>
    <row r="48" spans="1:26" ht="119.4" customHeight="1">
      <c r="A48" s="376"/>
      <c r="B48" s="377" t="s">
        <v>466</v>
      </c>
      <c r="C48" s="509" t="s">
        <v>467</v>
      </c>
      <c r="D48" s="552" t="s">
        <v>475</v>
      </c>
      <c r="E48" s="552" t="s">
        <v>482</v>
      </c>
      <c r="F48" s="573" t="s">
        <v>872</v>
      </c>
      <c r="G48" s="559">
        <v>30</v>
      </c>
      <c r="H48" s="517">
        <v>30</v>
      </c>
      <c r="I48" s="556">
        <v>1</v>
      </c>
      <c r="J48" s="562"/>
      <c r="K48" s="516">
        <v>1</v>
      </c>
      <c r="L48" s="559">
        <v>0</v>
      </c>
      <c r="M48" s="559">
        <v>0</v>
      </c>
      <c r="N48" s="556">
        <v>0</v>
      </c>
      <c r="O48" s="575" t="s">
        <v>1062</v>
      </c>
      <c r="P48" s="516">
        <v>1</v>
      </c>
      <c r="Q48" s="559">
        <v>206</v>
      </c>
      <c r="R48" s="559">
        <v>206</v>
      </c>
      <c r="S48" s="556">
        <v>1</v>
      </c>
      <c r="T48" s="576" t="s">
        <v>1219</v>
      </c>
      <c r="U48" s="516">
        <v>1</v>
      </c>
      <c r="V48" s="559">
        <v>118</v>
      </c>
      <c r="W48" s="559">
        <v>118</v>
      </c>
      <c r="X48" s="556">
        <v>1</v>
      </c>
      <c r="Y48" s="575" t="s">
        <v>1279</v>
      </c>
      <c r="Z48" s="516">
        <v>1</v>
      </c>
    </row>
    <row r="49" spans="1:26" ht="92.4" customHeight="1">
      <c r="A49" s="376"/>
      <c r="B49" s="377"/>
      <c r="C49" s="509" t="s">
        <v>468</v>
      </c>
      <c r="D49" s="552" t="s">
        <v>476</v>
      </c>
      <c r="E49" s="552" t="s">
        <v>483</v>
      </c>
      <c r="F49" s="573">
        <v>1</v>
      </c>
      <c r="G49" s="559">
        <v>0</v>
      </c>
      <c r="H49" s="517">
        <v>0</v>
      </c>
      <c r="I49" s="556">
        <v>0</v>
      </c>
      <c r="J49" s="577"/>
      <c r="K49" s="516">
        <v>0</v>
      </c>
      <c r="L49" s="559">
        <v>0</v>
      </c>
      <c r="M49" s="559">
        <v>0</v>
      </c>
      <c r="N49" s="556">
        <v>0</v>
      </c>
      <c r="O49" s="577" t="s">
        <v>1063</v>
      </c>
      <c r="P49" s="516">
        <v>0</v>
      </c>
      <c r="Q49" s="559">
        <v>0</v>
      </c>
      <c r="R49" s="559">
        <v>0</v>
      </c>
      <c r="S49" s="556">
        <v>0</v>
      </c>
      <c r="T49" s="577" t="s">
        <v>1220</v>
      </c>
      <c r="U49" s="516">
        <v>0</v>
      </c>
      <c r="V49" s="559">
        <v>1</v>
      </c>
      <c r="W49" s="559">
        <v>1</v>
      </c>
      <c r="X49" s="556">
        <v>1</v>
      </c>
      <c r="Y49" s="577" t="s">
        <v>1280</v>
      </c>
      <c r="Z49" s="516">
        <v>1</v>
      </c>
    </row>
    <row r="50" spans="1:26" ht="262.8" customHeight="1">
      <c r="A50" s="376"/>
      <c r="B50" s="377"/>
      <c r="C50" s="509" t="s">
        <v>469</v>
      </c>
      <c r="D50" s="552" t="s">
        <v>477</v>
      </c>
      <c r="E50" s="552" t="s">
        <v>484</v>
      </c>
      <c r="F50" s="573" t="s">
        <v>872</v>
      </c>
      <c r="G50" s="559">
        <v>185</v>
      </c>
      <c r="H50" s="574">
        <v>185</v>
      </c>
      <c r="I50" s="556">
        <v>1</v>
      </c>
      <c r="J50" s="578"/>
      <c r="K50" s="516">
        <v>1</v>
      </c>
      <c r="L50" s="559">
        <v>83</v>
      </c>
      <c r="M50" s="559">
        <v>83</v>
      </c>
      <c r="N50" s="556">
        <v>1</v>
      </c>
      <c r="O50" s="578"/>
      <c r="P50" s="516">
        <v>1</v>
      </c>
      <c r="Q50" s="559">
        <v>98</v>
      </c>
      <c r="R50" s="559">
        <v>98</v>
      </c>
      <c r="S50" s="556">
        <v>1</v>
      </c>
      <c r="T50" s="578" t="s">
        <v>1221</v>
      </c>
      <c r="U50" s="516">
        <v>1</v>
      </c>
      <c r="V50" s="559">
        <v>118</v>
      </c>
      <c r="W50" s="559">
        <v>118</v>
      </c>
      <c r="X50" s="556">
        <v>1</v>
      </c>
      <c r="Y50" s="579" t="s">
        <v>1281</v>
      </c>
      <c r="Z50" s="516">
        <v>1</v>
      </c>
    </row>
    <row r="51" spans="1:26" ht="140.4" customHeight="1">
      <c r="A51" s="376"/>
      <c r="B51" s="509" t="s">
        <v>470</v>
      </c>
      <c r="C51" s="509" t="s">
        <v>471</v>
      </c>
      <c r="D51" s="552" t="s">
        <v>478</v>
      </c>
      <c r="E51" s="552" t="s">
        <v>485</v>
      </c>
      <c r="F51" s="573" t="s">
        <v>872</v>
      </c>
      <c r="G51" s="559">
        <v>2</v>
      </c>
      <c r="H51" s="574">
        <v>2</v>
      </c>
      <c r="I51" s="556">
        <v>1</v>
      </c>
      <c r="J51" s="588" t="s">
        <v>1064</v>
      </c>
      <c r="K51" s="529">
        <v>1</v>
      </c>
      <c r="L51" s="559">
        <v>4</v>
      </c>
      <c r="M51" s="559">
        <v>4</v>
      </c>
      <c r="N51" s="556">
        <v>1</v>
      </c>
      <c r="O51" s="588" t="s">
        <v>1065</v>
      </c>
      <c r="P51" s="516">
        <v>1</v>
      </c>
      <c r="Q51" s="559">
        <v>4</v>
      </c>
      <c r="R51" s="559">
        <v>4</v>
      </c>
      <c r="S51" s="556">
        <v>1</v>
      </c>
      <c r="T51" s="578" t="s">
        <v>1222</v>
      </c>
      <c r="U51" s="516">
        <v>1</v>
      </c>
      <c r="V51" s="559"/>
      <c r="W51" s="559"/>
      <c r="X51" s="556"/>
      <c r="Y51" s="654" t="s">
        <v>1282</v>
      </c>
      <c r="Z51" s="516">
        <v>1</v>
      </c>
    </row>
    <row r="52" spans="1:26" ht="55.8" customHeight="1">
      <c r="A52" s="154" t="s">
        <v>934</v>
      </c>
      <c r="B52" s="155" t="s">
        <v>486</v>
      </c>
      <c r="C52" s="155" t="s">
        <v>487</v>
      </c>
      <c r="D52" s="155" t="s">
        <v>488</v>
      </c>
      <c r="E52" s="155" t="s">
        <v>569</v>
      </c>
      <c r="F52" s="153">
        <v>20</v>
      </c>
      <c r="G52" s="176">
        <v>0</v>
      </c>
      <c r="H52" s="177" t="s">
        <v>366</v>
      </c>
      <c r="I52" s="178">
        <v>0</v>
      </c>
      <c r="J52" s="179" t="s">
        <v>1054</v>
      </c>
      <c r="K52" s="178">
        <v>0</v>
      </c>
      <c r="L52" s="180">
        <v>0</v>
      </c>
      <c r="M52" s="181" t="s">
        <v>1055</v>
      </c>
      <c r="N52" s="181">
        <f t="shared" si="10"/>
        <v>0</v>
      </c>
      <c r="O52" s="179" t="s">
        <v>1056</v>
      </c>
      <c r="P52" s="178">
        <v>0</v>
      </c>
      <c r="Q52" s="129">
        <v>7</v>
      </c>
      <c r="R52" s="130" t="s">
        <v>1227</v>
      </c>
      <c r="S52" s="437">
        <v>1</v>
      </c>
      <c r="T52" s="438"/>
      <c r="U52" s="136">
        <v>0.36</v>
      </c>
      <c r="V52" s="129">
        <v>13</v>
      </c>
      <c r="W52" s="130" t="s">
        <v>1272</v>
      </c>
      <c r="X52" s="437">
        <v>0.64</v>
      </c>
      <c r="Y52" s="137"/>
      <c r="Z52" s="437">
        <v>1</v>
      </c>
    </row>
    <row r="53" spans="1:26" ht="36" customHeight="1">
      <c r="A53" s="156" t="s">
        <v>934</v>
      </c>
      <c r="B53" s="155" t="s">
        <v>489</v>
      </c>
      <c r="C53" s="155" t="s">
        <v>490</v>
      </c>
      <c r="D53" s="155" t="s">
        <v>491</v>
      </c>
      <c r="E53" s="155" t="s">
        <v>570</v>
      </c>
      <c r="F53" s="153">
        <v>2</v>
      </c>
      <c r="G53" s="180">
        <v>0</v>
      </c>
      <c r="H53" s="181" t="s">
        <v>366</v>
      </c>
      <c r="I53" s="178">
        <v>0</v>
      </c>
      <c r="J53" s="182" t="s">
        <v>935</v>
      </c>
      <c r="K53" s="178">
        <v>0</v>
      </c>
      <c r="L53" s="180">
        <v>1</v>
      </c>
      <c r="M53" s="181" t="s">
        <v>360</v>
      </c>
      <c r="N53" s="181">
        <f t="shared" si="10"/>
        <v>1</v>
      </c>
      <c r="O53" s="179" t="s">
        <v>1057</v>
      </c>
      <c r="P53" s="183">
        <v>1</v>
      </c>
      <c r="Q53" s="129">
        <v>0</v>
      </c>
      <c r="R53" s="439" t="s">
        <v>366</v>
      </c>
      <c r="S53" s="136">
        <v>1</v>
      </c>
      <c r="T53" s="131"/>
      <c r="U53" s="136">
        <v>1</v>
      </c>
      <c r="V53" s="129">
        <v>1</v>
      </c>
      <c r="W53" s="130" t="s">
        <v>360</v>
      </c>
      <c r="X53" s="437">
        <v>1</v>
      </c>
      <c r="Y53" s="137"/>
      <c r="Z53" s="437">
        <v>1</v>
      </c>
    </row>
    <row r="54" spans="1:26" ht="75" customHeight="1">
      <c r="A54" s="275" t="s">
        <v>66</v>
      </c>
      <c r="B54" s="276" t="s">
        <v>492</v>
      </c>
      <c r="C54" s="624" t="s">
        <v>493</v>
      </c>
      <c r="D54" s="623" t="s">
        <v>494</v>
      </c>
      <c r="E54" s="680" t="s">
        <v>571</v>
      </c>
      <c r="F54" s="680" t="s">
        <v>887</v>
      </c>
      <c r="G54" s="523">
        <v>1</v>
      </c>
      <c r="H54" s="527">
        <v>1</v>
      </c>
      <c r="I54" s="556">
        <f t="shared" ref="I54:I78" si="16">IFERROR((G54/H54),0)</f>
        <v>1</v>
      </c>
      <c r="J54" s="683" t="s">
        <v>936</v>
      </c>
      <c r="K54" s="516">
        <v>1</v>
      </c>
      <c r="L54" s="523"/>
      <c r="M54" s="527"/>
      <c r="N54" s="556">
        <f t="shared" si="10"/>
        <v>0</v>
      </c>
      <c r="O54" s="683" t="s">
        <v>936</v>
      </c>
      <c r="P54" s="516">
        <v>1</v>
      </c>
      <c r="Q54" s="523">
        <v>1</v>
      </c>
      <c r="R54" s="527">
        <v>1</v>
      </c>
      <c r="S54" s="556">
        <f t="shared" ref="S54:S56" si="17">IFERROR((Q54/R54),0)</f>
        <v>1</v>
      </c>
      <c r="T54" s="683" t="s">
        <v>936</v>
      </c>
      <c r="U54" s="516">
        <v>1</v>
      </c>
      <c r="V54" s="523">
        <v>4</v>
      </c>
      <c r="W54" s="527">
        <v>4</v>
      </c>
      <c r="X54" s="556">
        <f t="shared" ref="X54:X56" si="18">IFERROR((V54/W54),0)</f>
        <v>1</v>
      </c>
      <c r="Y54" s="683" t="s">
        <v>936</v>
      </c>
      <c r="Z54" s="516">
        <v>1</v>
      </c>
    </row>
    <row r="55" spans="1:26" ht="105" customHeight="1">
      <c r="A55" s="275"/>
      <c r="B55" s="276"/>
      <c r="C55" s="624" t="s">
        <v>495</v>
      </c>
      <c r="D55" s="623" t="s">
        <v>496</v>
      </c>
      <c r="E55" s="680" t="s">
        <v>572</v>
      </c>
      <c r="F55" s="680" t="s">
        <v>887</v>
      </c>
      <c r="G55" s="550">
        <v>1</v>
      </c>
      <c r="H55" s="527">
        <v>1</v>
      </c>
      <c r="I55" s="563">
        <f t="shared" si="16"/>
        <v>1</v>
      </c>
      <c r="J55" s="683"/>
      <c r="K55" s="571">
        <v>1</v>
      </c>
      <c r="L55" s="550">
        <v>1</v>
      </c>
      <c r="M55" s="527">
        <v>1</v>
      </c>
      <c r="N55" s="563">
        <f t="shared" si="10"/>
        <v>1</v>
      </c>
      <c r="O55" s="683"/>
      <c r="P55" s="571">
        <v>1</v>
      </c>
      <c r="Q55" s="550">
        <v>1</v>
      </c>
      <c r="R55" s="527">
        <v>1</v>
      </c>
      <c r="S55" s="563">
        <f t="shared" si="17"/>
        <v>1</v>
      </c>
      <c r="T55" s="683"/>
      <c r="U55" s="571">
        <v>1</v>
      </c>
      <c r="V55" s="550">
        <v>1</v>
      </c>
      <c r="W55" s="527">
        <v>1</v>
      </c>
      <c r="X55" s="563">
        <f t="shared" si="18"/>
        <v>1</v>
      </c>
      <c r="Y55" s="683"/>
      <c r="Z55" s="571">
        <v>1</v>
      </c>
    </row>
    <row r="56" spans="1:26" ht="60" customHeight="1">
      <c r="A56" s="275"/>
      <c r="B56" s="276"/>
      <c r="C56" s="280" t="s">
        <v>498</v>
      </c>
      <c r="D56" s="278" t="s">
        <v>499</v>
      </c>
      <c r="E56" s="273" t="s">
        <v>573</v>
      </c>
      <c r="F56" s="273" t="s">
        <v>887</v>
      </c>
      <c r="G56" s="252">
        <v>8</v>
      </c>
      <c r="H56" s="253">
        <v>8</v>
      </c>
      <c r="I56" s="307">
        <f t="shared" si="16"/>
        <v>1</v>
      </c>
      <c r="J56" s="260" t="s">
        <v>937</v>
      </c>
      <c r="K56" s="251">
        <v>1</v>
      </c>
      <c r="L56" s="252">
        <v>11</v>
      </c>
      <c r="M56" s="253">
        <v>11</v>
      </c>
      <c r="N56" s="307">
        <f t="shared" si="10"/>
        <v>1</v>
      </c>
      <c r="O56" s="260" t="s">
        <v>937</v>
      </c>
      <c r="P56" s="251">
        <v>1</v>
      </c>
      <c r="Q56" s="252">
        <v>6</v>
      </c>
      <c r="R56" s="253">
        <v>6</v>
      </c>
      <c r="S56" s="307">
        <f t="shared" si="17"/>
        <v>1</v>
      </c>
      <c r="T56" s="260"/>
      <c r="U56" s="251">
        <v>1</v>
      </c>
      <c r="V56" s="252">
        <v>3</v>
      </c>
      <c r="W56" s="253">
        <v>3</v>
      </c>
      <c r="X56" s="307">
        <f t="shared" si="18"/>
        <v>1</v>
      </c>
      <c r="Y56" s="260"/>
      <c r="Z56" s="251">
        <v>1</v>
      </c>
    </row>
    <row r="57" spans="1:26" ht="90" customHeight="1">
      <c r="A57" s="275" t="s">
        <v>66</v>
      </c>
      <c r="B57" s="277" t="s">
        <v>497</v>
      </c>
      <c r="C57" s="280"/>
      <c r="D57" s="278"/>
      <c r="E57" s="273"/>
      <c r="F57" s="273"/>
      <c r="G57" s="252"/>
      <c r="H57" s="253"/>
      <c r="I57" s="307"/>
      <c r="J57" s="260"/>
      <c r="K57" s="251"/>
      <c r="L57" s="252"/>
      <c r="M57" s="253"/>
      <c r="N57" s="307"/>
      <c r="O57" s="260"/>
      <c r="P57" s="251"/>
      <c r="Q57" s="252"/>
      <c r="R57" s="253"/>
      <c r="S57" s="307"/>
      <c r="T57" s="260"/>
      <c r="U57" s="251"/>
      <c r="V57" s="252"/>
      <c r="W57" s="253"/>
      <c r="X57" s="307"/>
      <c r="Y57" s="260"/>
      <c r="Z57" s="251"/>
    </row>
    <row r="58" spans="1:26" ht="14.4" customHeight="1">
      <c r="A58" s="275"/>
      <c r="B58" s="277"/>
      <c r="C58" s="280" t="s">
        <v>501</v>
      </c>
      <c r="D58" s="278" t="s">
        <v>502</v>
      </c>
      <c r="E58" s="273" t="s">
        <v>574</v>
      </c>
      <c r="F58" s="273" t="s">
        <v>887</v>
      </c>
      <c r="G58" s="252"/>
      <c r="H58" s="253"/>
      <c r="I58" s="307">
        <f t="shared" si="16"/>
        <v>0</v>
      </c>
      <c r="J58" s="260" t="s">
        <v>938</v>
      </c>
      <c r="K58" s="251">
        <f t="shared" ref="K58:K78" si="19">IFERROR(IF(F58="Según demanda",G58/H58,G58/F58),0)</f>
        <v>0</v>
      </c>
      <c r="L58" s="252"/>
      <c r="M58" s="253"/>
      <c r="N58" s="307">
        <f t="shared" ref="N58" si="20">IFERROR((L58/M58),0)</f>
        <v>0</v>
      </c>
      <c r="O58" s="260" t="s">
        <v>938</v>
      </c>
      <c r="P58" s="251">
        <f t="shared" ref="P58" si="21">IFERROR(IF(K58="Según demanda",L58/M58,L58/K58),0)</f>
        <v>0</v>
      </c>
      <c r="Q58" s="252"/>
      <c r="R58" s="253"/>
      <c r="S58" s="307">
        <f t="shared" ref="S58" si="22">IFERROR((Q58/R58),0)</f>
        <v>0</v>
      </c>
      <c r="T58" s="260" t="s">
        <v>938</v>
      </c>
      <c r="U58" s="251">
        <f t="shared" ref="U58" si="23">IFERROR(IF(P58="Según demanda",Q58/R58,Q58/P58),0)</f>
        <v>0</v>
      </c>
      <c r="V58" s="252"/>
      <c r="W58" s="253"/>
      <c r="X58" s="307">
        <f t="shared" ref="X58" si="24">IFERROR((V58/W58),0)</f>
        <v>0</v>
      </c>
      <c r="Y58" s="260" t="s">
        <v>938</v>
      </c>
      <c r="Z58" s="251">
        <f t="shared" ref="Z58" si="25">IFERROR(IF(U58="Según demanda",V58/W58,V58/U58),0)</f>
        <v>0</v>
      </c>
    </row>
    <row r="59" spans="1:26" ht="14.4" customHeight="1">
      <c r="A59" s="275"/>
      <c r="B59" s="260" t="s">
        <v>500</v>
      </c>
      <c r="C59" s="280"/>
      <c r="D59" s="278"/>
      <c r="E59" s="273"/>
      <c r="F59" s="273"/>
      <c r="G59" s="252"/>
      <c r="H59" s="253"/>
      <c r="I59" s="307"/>
      <c r="J59" s="260"/>
      <c r="K59" s="251"/>
      <c r="L59" s="252"/>
      <c r="M59" s="253"/>
      <c r="N59" s="307"/>
      <c r="O59" s="260"/>
      <c r="P59" s="251"/>
      <c r="Q59" s="252"/>
      <c r="R59" s="253"/>
      <c r="S59" s="307"/>
      <c r="T59" s="260"/>
      <c r="U59" s="251"/>
      <c r="V59" s="252"/>
      <c r="W59" s="253"/>
      <c r="X59" s="307"/>
      <c r="Y59" s="260"/>
      <c r="Z59" s="251"/>
    </row>
    <row r="60" spans="1:26" ht="14.4" customHeight="1">
      <c r="A60" s="275"/>
      <c r="B60" s="260"/>
      <c r="C60" s="280" t="s">
        <v>504</v>
      </c>
      <c r="D60" s="278" t="s">
        <v>505</v>
      </c>
      <c r="E60" s="273" t="s">
        <v>575</v>
      </c>
      <c r="F60" s="273" t="s">
        <v>887</v>
      </c>
      <c r="G60" s="252">
        <v>2</v>
      </c>
      <c r="H60" s="253">
        <v>2</v>
      </c>
      <c r="I60" s="307">
        <f t="shared" si="16"/>
        <v>1</v>
      </c>
      <c r="J60" s="260"/>
      <c r="K60" s="251">
        <v>1</v>
      </c>
      <c r="L60" s="252">
        <v>3</v>
      </c>
      <c r="M60" s="253">
        <v>3</v>
      </c>
      <c r="N60" s="307">
        <f t="shared" ref="N60" si="26">IFERROR((L60/M60),0)</f>
        <v>1</v>
      </c>
      <c r="O60" s="260"/>
      <c r="P60" s="251">
        <v>1</v>
      </c>
      <c r="Q60" s="252">
        <v>3</v>
      </c>
      <c r="R60" s="253">
        <v>3</v>
      </c>
      <c r="S60" s="307">
        <f t="shared" ref="S60" si="27">IFERROR((Q60/R60),0)</f>
        <v>1</v>
      </c>
      <c r="T60" s="260"/>
      <c r="U60" s="251">
        <v>1</v>
      </c>
      <c r="V60" s="252">
        <v>2</v>
      </c>
      <c r="W60" s="253">
        <v>2</v>
      </c>
      <c r="X60" s="307">
        <f t="shared" ref="X60" si="28">IFERROR((V60/W60),0)</f>
        <v>1</v>
      </c>
      <c r="Y60" s="260"/>
      <c r="Z60" s="251">
        <v>1</v>
      </c>
    </row>
    <row r="61" spans="1:26" ht="60.75" customHeight="1">
      <c r="A61" s="275"/>
      <c r="B61" s="276" t="s">
        <v>503</v>
      </c>
      <c r="C61" s="280"/>
      <c r="D61" s="278"/>
      <c r="E61" s="273"/>
      <c r="F61" s="273"/>
      <c r="G61" s="252"/>
      <c r="H61" s="253"/>
      <c r="I61" s="307"/>
      <c r="J61" s="260"/>
      <c r="K61" s="251"/>
      <c r="L61" s="252"/>
      <c r="M61" s="253"/>
      <c r="N61" s="307"/>
      <c r="O61" s="260"/>
      <c r="P61" s="251"/>
      <c r="Q61" s="252"/>
      <c r="R61" s="253"/>
      <c r="S61" s="307"/>
      <c r="T61" s="260"/>
      <c r="U61" s="251"/>
      <c r="V61" s="252"/>
      <c r="W61" s="253"/>
      <c r="X61" s="307"/>
      <c r="Y61" s="260"/>
      <c r="Z61" s="251"/>
    </row>
    <row r="62" spans="1:26" ht="14.4" customHeight="1">
      <c r="A62" s="275"/>
      <c r="B62" s="276"/>
      <c r="C62" s="280" t="s">
        <v>507</v>
      </c>
      <c r="D62" s="276" t="s">
        <v>508</v>
      </c>
      <c r="E62" s="273" t="s">
        <v>576</v>
      </c>
      <c r="F62" s="273" t="s">
        <v>887</v>
      </c>
      <c r="G62" s="252">
        <v>1</v>
      </c>
      <c r="H62" s="253">
        <v>1</v>
      </c>
      <c r="I62" s="307">
        <f>IFERROR((G62/H62),0)</f>
        <v>1</v>
      </c>
      <c r="J62" s="250" t="s">
        <v>939</v>
      </c>
      <c r="K62" s="251">
        <f>IFERROR(IF(F62="Según demanda",G62/H62,G62/F62),0)</f>
        <v>1</v>
      </c>
      <c r="L62" s="252">
        <v>1</v>
      </c>
      <c r="M62" s="253">
        <v>1</v>
      </c>
      <c r="N62" s="307">
        <f>IFERROR((L62/M62),0)</f>
        <v>1</v>
      </c>
      <c r="O62" s="250" t="s">
        <v>939</v>
      </c>
      <c r="P62" s="251">
        <f>IFERROR(IF(K62="Según demanda",L62/M62,L62/K62),0)</f>
        <v>1</v>
      </c>
      <c r="Q62" s="252">
        <v>1</v>
      </c>
      <c r="R62" s="253">
        <v>1</v>
      </c>
      <c r="S62" s="307">
        <f>IFERROR((Q62/R62),0)</f>
        <v>1</v>
      </c>
      <c r="T62" s="250"/>
      <c r="U62" s="251">
        <f>IFERROR(IF(P62="Según demanda",Q62/R62,Q62/P62),0)</f>
        <v>1</v>
      </c>
      <c r="V62" s="252">
        <v>1</v>
      </c>
      <c r="W62" s="253">
        <v>1</v>
      </c>
      <c r="X62" s="307">
        <f>IFERROR((V62/W62),0)</f>
        <v>1</v>
      </c>
      <c r="Y62" s="250"/>
      <c r="Z62" s="251">
        <f>IFERROR(IF(U62="Según demanda",V62/W62,V62/U62),0)</f>
        <v>1</v>
      </c>
    </row>
    <row r="63" spans="1:26" ht="14.4" customHeight="1">
      <c r="A63" s="275" t="s">
        <v>66</v>
      </c>
      <c r="B63" s="279" t="s">
        <v>506</v>
      </c>
      <c r="C63" s="280"/>
      <c r="D63" s="276"/>
      <c r="E63" s="273"/>
      <c r="F63" s="273"/>
      <c r="G63" s="252"/>
      <c r="H63" s="253"/>
      <c r="I63" s="307"/>
      <c r="J63" s="250"/>
      <c r="K63" s="251"/>
      <c r="L63" s="252"/>
      <c r="M63" s="253"/>
      <c r="N63" s="307"/>
      <c r="O63" s="250"/>
      <c r="P63" s="251"/>
      <c r="Q63" s="252"/>
      <c r="R63" s="253"/>
      <c r="S63" s="307"/>
      <c r="T63" s="250"/>
      <c r="U63" s="251"/>
      <c r="V63" s="252"/>
      <c r="W63" s="253"/>
      <c r="X63" s="307"/>
      <c r="Y63" s="250"/>
      <c r="Z63" s="251"/>
    </row>
    <row r="64" spans="1:26">
      <c r="A64" s="275"/>
      <c r="B64" s="279"/>
      <c r="C64" s="280"/>
      <c r="D64" s="276"/>
      <c r="E64" s="273"/>
      <c r="F64" s="273"/>
      <c r="G64" s="252"/>
      <c r="H64" s="253"/>
      <c r="I64" s="307"/>
      <c r="J64" s="250"/>
      <c r="K64" s="251"/>
      <c r="L64" s="252"/>
      <c r="M64" s="253"/>
      <c r="N64" s="307"/>
      <c r="O64" s="250"/>
      <c r="P64" s="251"/>
      <c r="Q64" s="252"/>
      <c r="R64" s="253"/>
      <c r="S64" s="307"/>
      <c r="T64" s="250"/>
      <c r="U64" s="251"/>
      <c r="V64" s="252"/>
      <c r="W64" s="253"/>
      <c r="X64" s="307"/>
      <c r="Y64" s="250"/>
      <c r="Z64" s="251"/>
    </row>
    <row r="65" spans="1:26" ht="96.6" customHeight="1">
      <c r="A65" s="275"/>
      <c r="B65" s="279"/>
      <c r="C65" s="617" t="s">
        <v>510</v>
      </c>
      <c r="D65" s="278" t="s">
        <v>511</v>
      </c>
      <c r="E65" s="680" t="s">
        <v>577</v>
      </c>
      <c r="F65" s="680" t="s">
        <v>887</v>
      </c>
      <c r="G65" s="580">
        <v>1</v>
      </c>
      <c r="H65" s="676">
        <v>1</v>
      </c>
      <c r="I65" s="568">
        <f t="shared" si="16"/>
        <v>1</v>
      </c>
      <c r="J65" s="570"/>
      <c r="K65" s="571">
        <f t="shared" si="19"/>
        <v>1</v>
      </c>
      <c r="L65" s="580">
        <v>3</v>
      </c>
      <c r="M65" s="676">
        <v>4</v>
      </c>
      <c r="N65" s="568">
        <f t="shared" ref="N65:N75" si="29">IFERROR((L65/M65),0)</f>
        <v>0.75</v>
      </c>
      <c r="O65" s="570" t="s">
        <v>1093</v>
      </c>
      <c r="P65" s="571">
        <f t="shared" ref="P65:P75" si="30">IFERROR(IF(K65="Según demanda",L65/M65,L65/K65),0)</f>
        <v>3</v>
      </c>
      <c r="Q65" s="580"/>
      <c r="R65" s="676"/>
      <c r="S65" s="568">
        <f t="shared" ref="S65:S75" si="31">IFERROR((Q65/R65),0)</f>
        <v>0</v>
      </c>
      <c r="T65" s="570"/>
      <c r="U65" s="571">
        <f t="shared" ref="U65:U75" si="32">IFERROR(IF(P65="Según demanda",Q65/R65,Q65/P65),0)</f>
        <v>0</v>
      </c>
      <c r="V65" s="580"/>
      <c r="W65" s="676"/>
      <c r="X65" s="568">
        <f t="shared" ref="X65:X75" si="33">IFERROR((V65/W65),0)</f>
        <v>0</v>
      </c>
      <c r="Y65" s="570"/>
      <c r="Z65" s="571">
        <f t="shared" ref="Z65:Z75" si="34">IFERROR(IF(U65="Según demanda",V65/W65,V65/U65),0)</f>
        <v>0</v>
      </c>
    </row>
    <row r="66" spans="1:26" ht="14.4" customHeight="1">
      <c r="A66" s="275"/>
      <c r="B66" s="277" t="s">
        <v>509</v>
      </c>
      <c r="C66" s="618" t="s">
        <v>512</v>
      </c>
      <c r="D66" s="278"/>
      <c r="E66" s="680" t="s">
        <v>578</v>
      </c>
      <c r="F66" s="680" t="s">
        <v>887</v>
      </c>
      <c r="G66" s="580">
        <v>1</v>
      </c>
      <c r="H66" s="676">
        <v>1</v>
      </c>
      <c r="I66" s="568">
        <f t="shared" si="16"/>
        <v>1</v>
      </c>
      <c r="J66" s="570"/>
      <c r="K66" s="571">
        <f t="shared" si="19"/>
        <v>1</v>
      </c>
      <c r="L66" s="580">
        <v>3</v>
      </c>
      <c r="M66" s="676">
        <v>4</v>
      </c>
      <c r="N66" s="568">
        <f t="shared" si="29"/>
        <v>0.75</v>
      </c>
      <c r="O66" s="570"/>
      <c r="P66" s="571">
        <f t="shared" si="30"/>
        <v>3</v>
      </c>
      <c r="Q66" s="580">
        <v>6</v>
      </c>
      <c r="R66" s="676">
        <v>7</v>
      </c>
      <c r="S66" s="568">
        <f t="shared" si="31"/>
        <v>0.8571428571428571</v>
      </c>
      <c r="T66" s="570"/>
      <c r="U66" s="571">
        <f t="shared" si="32"/>
        <v>2</v>
      </c>
      <c r="V66" s="580">
        <v>6</v>
      </c>
      <c r="W66" s="676">
        <v>8</v>
      </c>
      <c r="X66" s="568">
        <f t="shared" si="33"/>
        <v>0.75</v>
      </c>
      <c r="Y66" s="570"/>
      <c r="Z66" s="571">
        <f>IFERROR(IF(U66="Según demanda",,V66/U66),0)</f>
        <v>3</v>
      </c>
    </row>
    <row r="67" spans="1:26" ht="41.4" customHeight="1">
      <c r="A67" s="275"/>
      <c r="B67" s="277"/>
      <c r="C67" s="617" t="s">
        <v>513</v>
      </c>
      <c r="D67" s="278"/>
      <c r="E67" s="680" t="s">
        <v>577</v>
      </c>
      <c r="F67" s="680" t="s">
        <v>887</v>
      </c>
      <c r="G67" s="580">
        <v>1</v>
      </c>
      <c r="H67" s="676">
        <v>1</v>
      </c>
      <c r="I67" s="568">
        <f t="shared" si="16"/>
        <v>1</v>
      </c>
      <c r="J67" s="570"/>
      <c r="K67" s="571">
        <f t="shared" si="19"/>
        <v>1</v>
      </c>
      <c r="L67" s="580">
        <v>3</v>
      </c>
      <c r="M67" s="676">
        <v>4</v>
      </c>
      <c r="N67" s="568">
        <f t="shared" si="29"/>
        <v>0.75</v>
      </c>
      <c r="O67" s="570"/>
      <c r="P67" s="571">
        <f t="shared" si="30"/>
        <v>3</v>
      </c>
      <c r="Q67" s="580">
        <v>7</v>
      </c>
      <c r="R67" s="676">
        <v>7</v>
      </c>
      <c r="S67" s="568">
        <f t="shared" si="31"/>
        <v>1</v>
      </c>
      <c r="T67" s="570"/>
      <c r="U67" s="571">
        <f t="shared" si="32"/>
        <v>2.3333333333333335</v>
      </c>
      <c r="V67" s="580">
        <v>7</v>
      </c>
      <c r="W67" s="676">
        <v>7</v>
      </c>
      <c r="X67" s="568">
        <f t="shared" si="33"/>
        <v>1</v>
      </c>
      <c r="Y67" s="570" t="s">
        <v>1308</v>
      </c>
      <c r="Z67" s="571">
        <f t="shared" si="34"/>
        <v>3</v>
      </c>
    </row>
    <row r="68" spans="1:26" ht="41.4" customHeight="1">
      <c r="A68" s="275"/>
      <c r="B68" s="277"/>
      <c r="C68" s="617" t="s">
        <v>515</v>
      </c>
      <c r="D68" s="278" t="s">
        <v>516</v>
      </c>
      <c r="E68" s="680" t="s">
        <v>940</v>
      </c>
      <c r="F68" s="680" t="s">
        <v>887</v>
      </c>
      <c r="G68" s="580">
        <v>1</v>
      </c>
      <c r="H68" s="676">
        <v>1</v>
      </c>
      <c r="I68" s="568">
        <f t="shared" si="16"/>
        <v>1</v>
      </c>
      <c r="J68" s="569" t="s">
        <v>941</v>
      </c>
      <c r="K68" s="571">
        <f t="shared" si="19"/>
        <v>1</v>
      </c>
      <c r="L68" s="580">
        <v>1</v>
      </c>
      <c r="M68" s="676">
        <v>1</v>
      </c>
      <c r="N68" s="568">
        <f t="shared" si="29"/>
        <v>1</v>
      </c>
      <c r="O68" s="569" t="s">
        <v>941</v>
      </c>
      <c r="P68" s="571">
        <f t="shared" si="30"/>
        <v>1</v>
      </c>
      <c r="Q68" s="580"/>
      <c r="R68" s="676"/>
      <c r="S68" s="568">
        <f t="shared" si="31"/>
        <v>0</v>
      </c>
      <c r="T68" s="569"/>
      <c r="U68" s="571">
        <f t="shared" si="32"/>
        <v>0</v>
      </c>
      <c r="V68" s="580">
        <v>1</v>
      </c>
      <c r="W68" s="676">
        <v>1</v>
      </c>
      <c r="X68" s="568">
        <f t="shared" si="33"/>
        <v>1</v>
      </c>
      <c r="Y68" s="569"/>
      <c r="Z68" s="571">
        <f t="shared" si="34"/>
        <v>0</v>
      </c>
    </row>
    <row r="69" spans="1:26" ht="14.4" customHeight="1">
      <c r="A69" s="275"/>
      <c r="B69" s="277" t="s">
        <v>514</v>
      </c>
      <c r="C69" s="570" t="s">
        <v>517</v>
      </c>
      <c r="D69" s="278"/>
      <c r="E69" s="680" t="s">
        <v>579</v>
      </c>
      <c r="F69" s="680" t="s">
        <v>887</v>
      </c>
      <c r="G69" s="580">
        <v>550</v>
      </c>
      <c r="H69" s="676">
        <v>815</v>
      </c>
      <c r="I69" s="568">
        <f t="shared" si="16"/>
        <v>0.67484662576687116</v>
      </c>
      <c r="J69" s="680" t="s">
        <v>942</v>
      </c>
      <c r="K69" s="571">
        <f t="shared" si="19"/>
        <v>0.67484662576687116</v>
      </c>
      <c r="L69" s="580">
        <v>1610</v>
      </c>
      <c r="M69" s="676">
        <v>1910</v>
      </c>
      <c r="N69" s="568">
        <f t="shared" si="29"/>
        <v>0.84293193717277481</v>
      </c>
      <c r="O69" s="680" t="s">
        <v>942</v>
      </c>
      <c r="P69" s="571"/>
      <c r="Q69" s="580">
        <v>696</v>
      </c>
      <c r="R69" s="676">
        <v>745</v>
      </c>
      <c r="S69" s="568">
        <f t="shared" si="31"/>
        <v>0.93422818791946305</v>
      </c>
      <c r="T69" s="680"/>
      <c r="U69" s="571">
        <f t="shared" si="32"/>
        <v>0</v>
      </c>
      <c r="V69" s="580">
        <v>1432</v>
      </c>
      <c r="W69" s="676">
        <v>1562</v>
      </c>
      <c r="X69" s="568">
        <f t="shared" si="33"/>
        <v>0.91677336747759286</v>
      </c>
      <c r="Y69" s="680"/>
      <c r="Z69" s="571">
        <f t="shared" si="34"/>
        <v>0</v>
      </c>
    </row>
    <row r="70" spans="1:26" ht="41.4">
      <c r="A70" s="275"/>
      <c r="B70" s="277"/>
      <c r="C70" s="570" t="s">
        <v>518</v>
      </c>
      <c r="D70" s="278"/>
      <c r="E70" s="680" t="s">
        <v>580</v>
      </c>
      <c r="F70" s="680" t="s">
        <v>887</v>
      </c>
      <c r="G70" s="580">
        <v>550</v>
      </c>
      <c r="H70" s="676">
        <v>815</v>
      </c>
      <c r="I70" s="568">
        <f t="shared" si="16"/>
        <v>0.67484662576687116</v>
      </c>
      <c r="J70" s="680"/>
      <c r="K70" s="571">
        <f t="shared" si="19"/>
        <v>0.67484662576687116</v>
      </c>
      <c r="L70" s="580">
        <v>1610</v>
      </c>
      <c r="M70" s="676">
        <v>1910</v>
      </c>
      <c r="N70" s="568">
        <f t="shared" si="29"/>
        <v>0.84293193717277481</v>
      </c>
      <c r="O70" s="680"/>
      <c r="P70" s="571"/>
      <c r="Q70" s="580">
        <v>696</v>
      </c>
      <c r="R70" s="676">
        <v>745</v>
      </c>
      <c r="S70" s="568">
        <f t="shared" si="31"/>
        <v>0.93422818791946305</v>
      </c>
      <c r="T70" s="680"/>
      <c r="U70" s="571">
        <f t="shared" si="32"/>
        <v>0</v>
      </c>
      <c r="V70" s="580">
        <v>1520</v>
      </c>
      <c r="W70" s="676">
        <v>1562</v>
      </c>
      <c r="X70" s="568">
        <f t="shared" si="33"/>
        <v>0.97311139564660687</v>
      </c>
      <c r="Y70" s="680"/>
      <c r="Z70" s="571">
        <f t="shared" si="34"/>
        <v>0</v>
      </c>
    </row>
    <row r="71" spans="1:26" ht="41.4" customHeight="1">
      <c r="A71" s="275"/>
      <c r="B71" s="277"/>
      <c r="C71" s="569" t="s">
        <v>520</v>
      </c>
      <c r="D71" s="276" t="s">
        <v>521</v>
      </c>
      <c r="E71" s="680" t="s">
        <v>581</v>
      </c>
      <c r="F71" s="680" t="s">
        <v>887</v>
      </c>
      <c r="G71" s="580">
        <v>1</v>
      </c>
      <c r="H71" s="676">
        <v>1</v>
      </c>
      <c r="I71" s="568">
        <f t="shared" si="16"/>
        <v>1</v>
      </c>
      <c r="J71" s="680" t="s">
        <v>943</v>
      </c>
      <c r="K71" s="571">
        <f t="shared" si="19"/>
        <v>1</v>
      </c>
      <c r="L71" s="580">
        <v>4</v>
      </c>
      <c r="M71" s="676">
        <v>4</v>
      </c>
      <c r="N71" s="568">
        <f t="shared" si="29"/>
        <v>1</v>
      </c>
      <c r="O71" s="680" t="s">
        <v>1094</v>
      </c>
      <c r="P71" s="571"/>
      <c r="Q71" s="580">
        <v>9</v>
      </c>
      <c r="R71" s="676">
        <v>9</v>
      </c>
      <c r="S71" s="568">
        <f t="shared" si="31"/>
        <v>1</v>
      </c>
      <c r="T71" s="680"/>
      <c r="U71" s="571" t="s">
        <v>1309</v>
      </c>
      <c r="V71" s="580">
        <v>17</v>
      </c>
      <c r="W71" s="676">
        <v>17</v>
      </c>
      <c r="X71" s="568">
        <f t="shared" si="33"/>
        <v>1</v>
      </c>
      <c r="Y71" s="680"/>
      <c r="Z71" s="571">
        <f t="shared" si="34"/>
        <v>0</v>
      </c>
    </row>
    <row r="72" spans="1:26" ht="41.4" customHeight="1">
      <c r="A72" s="275" t="s">
        <v>66</v>
      </c>
      <c r="B72" s="260" t="s">
        <v>519</v>
      </c>
      <c r="C72" s="569" t="s">
        <v>522</v>
      </c>
      <c r="D72" s="276"/>
      <c r="E72" s="680" t="s">
        <v>582</v>
      </c>
      <c r="F72" s="680" t="s">
        <v>887</v>
      </c>
      <c r="G72" s="580">
        <v>4</v>
      </c>
      <c r="H72" s="676">
        <v>4</v>
      </c>
      <c r="I72" s="568">
        <f t="shared" si="16"/>
        <v>1</v>
      </c>
      <c r="J72" s="572"/>
      <c r="K72" s="571">
        <f t="shared" si="19"/>
        <v>1</v>
      </c>
      <c r="L72" s="580">
        <v>3</v>
      </c>
      <c r="M72" s="676">
        <v>3</v>
      </c>
      <c r="N72" s="568">
        <f t="shared" si="29"/>
        <v>1</v>
      </c>
      <c r="O72" s="572"/>
      <c r="P72" s="571">
        <f t="shared" si="30"/>
        <v>3</v>
      </c>
      <c r="Q72" s="580">
        <v>9</v>
      </c>
      <c r="R72" s="676">
        <v>9</v>
      </c>
      <c r="S72" s="568">
        <f t="shared" si="31"/>
        <v>1</v>
      </c>
      <c r="T72" s="572"/>
      <c r="U72" s="571">
        <f t="shared" si="32"/>
        <v>3</v>
      </c>
      <c r="V72" s="580">
        <v>10</v>
      </c>
      <c r="W72" s="676">
        <v>10</v>
      </c>
      <c r="X72" s="568">
        <f t="shared" si="33"/>
        <v>1</v>
      </c>
      <c r="Y72" s="572"/>
      <c r="Z72" s="571">
        <f t="shared" si="34"/>
        <v>3.3333333333333335</v>
      </c>
    </row>
    <row r="73" spans="1:26" ht="82.8" customHeight="1">
      <c r="A73" s="275"/>
      <c r="B73" s="260"/>
      <c r="C73" s="569" t="s">
        <v>523</v>
      </c>
      <c r="D73" s="276"/>
      <c r="E73" s="680" t="s">
        <v>583</v>
      </c>
      <c r="F73" s="680" t="s">
        <v>887</v>
      </c>
      <c r="G73" s="580">
        <v>1</v>
      </c>
      <c r="H73" s="676">
        <v>1</v>
      </c>
      <c r="I73" s="568">
        <f t="shared" si="16"/>
        <v>1</v>
      </c>
      <c r="J73" s="683" t="s">
        <v>944</v>
      </c>
      <c r="K73" s="571">
        <f t="shared" si="19"/>
        <v>1</v>
      </c>
      <c r="L73" s="580">
        <v>4</v>
      </c>
      <c r="M73" s="676">
        <v>4</v>
      </c>
      <c r="N73" s="568">
        <f t="shared" si="29"/>
        <v>1</v>
      </c>
      <c r="O73" s="683" t="s">
        <v>944</v>
      </c>
      <c r="P73" s="571">
        <f t="shared" si="30"/>
        <v>4</v>
      </c>
      <c r="Q73" s="580">
        <v>9</v>
      </c>
      <c r="R73" s="676">
        <v>10</v>
      </c>
      <c r="S73" s="568">
        <f t="shared" si="31"/>
        <v>0.9</v>
      </c>
      <c r="T73" s="683"/>
      <c r="U73" s="571">
        <f t="shared" si="32"/>
        <v>2.25</v>
      </c>
      <c r="V73" s="580">
        <v>15</v>
      </c>
      <c r="W73" s="676">
        <v>17</v>
      </c>
      <c r="X73" s="568">
        <f t="shared" si="33"/>
        <v>0.88235294117647056</v>
      </c>
      <c r="Y73" s="683"/>
      <c r="Z73" s="571">
        <f t="shared" si="34"/>
        <v>6.666666666666667</v>
      </c>
    </row>
    <row r="74" spans="1:26" ht="53.25" customHeight="1">
      <c r="A74" s="275"/>
      <c r="B74" s="260"/>
      <c r="C74" s="569" t="s">
        <v>524</v>
      </c>
      <c r="D74" s="276"/>
      <c r="E74" s="680" t="s">
        <v>584</v>
      </c>
      <c r="F74" s="680" t="s">
        <v>887</v>
      </c>
      <c r="G74" s="580">
        <v>4</v>
      </c>
      <c r="H74" s="676">
        <v>4</v>
      </c>
      <c r="I74" s="568">
        <f t="shared" si="16"/>
        <v>1</v>
      </c>
      <c r="J74" s="572"/>
      <c r="K74" s="571">
        <f t="shared" si="19"/>
        <v>1</v>
      </c>
      <c r="L74" s="580">
        <v>3</v>
      </c>
      <c r="M74" s="676">
        <v>3</v>
      </c>
      <c r="N74" s="568">
        <f t="shared" si="29"/>
        <v>1</v>
      </c>
      <c r="O74" s="572"/>
      <c r="P74" s="571">
        <f t="shared" si="30"/>
        <v>3</v>
      </c>
      <c r="Q74" s="580">
        <v>9</v>
      </c>
      <c r="R74" s="676">
        <v>9</v>
      </c>
      <c r="S74" s="568">
        <f t="shared" si="31"/>
        <v>1</v>
      </c>
      <c r="T74" s="572"/>
      <c r="U74" s="571">
        <f t="shared" si="32"/>
        <v>3</v>
      </c>
      <c r="V74" s="580">
        <v>10</v>
      </c>
      <c r="W74" s="676">
        <v>10</v>
      </c>
      <c r="X74" s="568">
        <f t="shared" si="33"/>
        <v>1</v>
      </c>
      <c r="Y74" s="572"/>
      <c r="Z74" s="571">
        <f t="shared" si="34"/>
        <v>3.3333333333333335</v>
      </c>
    </row>
    <row r="75" spans="1:26" ht="14.4" customHeight="1">
      <c r="A75" s="275"/>
      <c r="B75" s="260"/>
      <c r="C75" s="260" t="s">
        <v>525</v>
      </c>
      <c r="D75" s="276"/>
      <c r="E75" s="273" t="s">
        <v>585</v>
      </c>
      <c r="F75" s="273" t="s">
        <v>887</v>
      </c>
      <c r="G75" s="252">
        <v>0</v>
      </c>
      <c r="H75" s="253">
        <v>0</v>
      </c>
      <c r="I75" s="307">
        <f t="shared" si="16"/>
        <v>0</v>
      </c>
      <c r="J75" s="250"/>
      <c r="K75" s="251">
        <f t="shared" si="19"/>
        <v>0</v>
      </c>
      <c r="L75" s="252">
        <v>0</v>
      </c>
      <c r="M75" s="253">
        <v>0</v>
      </c>
      <c r="N75" s="307">
        <f t="shared" si="29"/>
        <v>0</v>
      </c>
      <c r="O75" s="250"/>
      <c r="P75" s="251">
        <f t="shared" si="30"/>
        <v>0</v>
      </c>
      <c r="Q75" s="252"/>
      <c r="R75" s="253"/>
      <c r="S75" s="307">
        <f t="shared" si="31"/>
        <v>0</v>
      </c>
      <c r="T75" s="250" t="s">
        <v>1146</v>
      </c>
      <c r="U75" s="251">
        <f t="shared" si="32"/>
        <v>0</v>
      </c>
      <c r="V75" s="252">
        <v>1</v>
      </c>
      <c r="W75" s="253">
        <v>1</v>
      </c>
      <c r="X75" s="307">
        <f t="shared" si="33"/>
        <v>1</v>
      </c>
      <c r="Y75" s="250" t="s">
        <v>1146</v>
      </c>
      <c r="Z75" s="251">
        <f t="shared" si="34"/>
        <v>0</v>
      </c>
    </row>
    <row r="76" spans="1:26" ht="14.4" customHeight="1">
      <c r="A76" s="275"/>
      <c r="B76" s="260"/>
      <c r="C76" s="260"/>
      <c r="D76" s="276"/>
      <c r="E76" s="273"/>
      <c r="F76" s="273"/>
      <c r="G76" s="252"/>
      <c r="H76" s="253"/>
      <c r="I76" s="307"/>
      <c r="J76" s="250"/>
      <c r="K76" s="251"/>
      <c r="L76" s="252"/>
      <c r="M76" s="253"/>
      <c r="N76" s="307"/>
      <c r="O76" s="250"/>
      <c r="P76" s="251"/>
      <c r="Q76" s="252"/>
      <c r="R76" s="253"/>
      <c r="S76" s="307"/>
      <c r="T76" s="250"/>
      <c r="U76" s="251"/>
      <c r="V76" s="252"/>
      <c r="W76" s="253"/>
      <c r="X76" s="307"/>
      <c r="Y76" s="250"/>
      <c r="Z76" s="251"/>
    </row>
    <row r="77" spans="1:26" ht="85.5" customHeight="1">
      <c r="A77" s="275"/>
      <c r="B77" s="260"/>
      <c r="C77" s="569" t="s">
        <v>527</v>
      </c>
      <c r="D77" s="569" t="s">
        <v>528</v>
      </c>
      <c r="E77" s="680" t="s">
        <v>586</v>
      </c>
      <c r="F77" s="680" t="s">
        <v>887</v>
      </c>
      <c r="G77" s="580">
        <v>1</v>
      </c>
      <c r="H77" s="676">
        <v>1</v>
      </c>
      <c r="I77" s="568">
        <f t="shared" si="16"/>
        <v>1</v>
      </c>
      <c r="J77" s="680"/>
      <c r="K77" s="571">
        <f t="shared" si="19"/>
        <v>1</v>
      </c>
      <c r="L77" s="580">
        <v>1</v>
      </c>
      <c r="M77" s="676">
        <v>1</v>
      </c>
      <c r="N77" s="568">
        <f t="shared" ref="N77:N78" si="35">IFERROR((L77/M77),0)</f>
        <v>1</v>
      </c>
      <c r="O77" s="680"/>
      <c r="P77" s="571">
        <f t="shared" ref="P77:P78" si="36">IFERROR(IF(K77="Según demanda",L77/M77,L77/K77),0)</f>
        <v>1</v>
      </c>
      <c r="Q77" s="580">
        <v>1</v>
      </c>
      <c r="R77" s="676">
        <v>1</v>
      </c>
      <c r="S77" s="568">
        <f t="shared" ref="S77:S78" si="37">IFERROR((Q77/R77),0)</f>
        <v>1</v>
      </c>
      <c r="T77" s="680"/>
      <c r="U77" s="571">
        <f t="shared" ref="U77:U78" si="38">IFERROR(IF(P77="Según demanda",Q77/R77,Q77/P77),0)</f>
        <v>1</v>
      </c>
      <c r="V77" s="580">
        <v>1</v>
      </c>
      <c r="W77" s="676">
        <v>1</v>
      </c>
      <c r="X77" s="568">
        <f t="shared" ref="X77:X78" si="39">IFERROR((V77/W77),0)</f>
        <v>1</v>
      </c>
      <c r="Y77" s="680"/>
      <c r="Z77" s="571">
        <f t="shared" ref="Z77:Z78" si="40">IFERROR(IF(U77="Según demanda",V77/W77,V77/U77),0)</f>
        <v>1</v>
      </c>
    </row>
    <row r="78" spans="1:26" ht="55.2" customHeight="1">
      <c r="A78" s="275" t="s">
        <v>66</v>
      </c>
      <c r="B78" s="276" t="s">
        <v>526</v>
      </c>
      <c r="C78" s="260" t="s">
        <v>945</v>
      </c>
      <c r="D78" s="260" t="s">
        <v>529</v>
      </c>
      <c r="E78" s="270" t="s">
        <v>946</v>
      </c>
      <c r="F78" s="273" t="s">
        <v>887</v>
      </c>
      <c r="G78" s="267">
        <v>1</v>
      </c>
      <c r="H78" s="254">
        <v>1</v>
      </c>
      <c r="I78" s="264">
        <f t="shared" si="16"/>
        <v>1</v>
      </c>
      <c r="J78" s="243" t="s">
        <v>947</v>
      </c>
      <c r="K78" s="261">
        <f t="shared" si="19"/>
        <v>1</v>
      </c>
      <c r="L78" s="267">
        <v>1</v>
      </c>
      <c r="M78" s="254">
        <v>1</v>
      </c>
      <c r="N78" s="264">
        <f t="shared" si="35"/>
        <v>1</v>
      </c>
      <c r="O78" s="243" t="s">
        <v>947</v>
      </c>
      <c r="P78" s="261">
        <f t="shared" si="36"/>
        <v>1</v>
      </c>
      <c r="Q78" s="267">
        <v>1</v>
      </c>
      <c r="R78" s="254">
        <v>1</v>
      </c>
      <c r="S78" s="264">
        <f t="shared" si="37"/>
        <v>1</v>
      </c>
      <c r="T78" s="243"/>
      <c r="U78" s="261">
        <f t="shared" si="38"/>
        <v>1</v>
      </c>
      <c r="V78" s="267">
        <v>1</v>
      </c>
      <c r="W78" s="254">
        <v>1</v>
      </c>
      <c r="X78" s="264">
        <f t="shared" si="39"/>
        <v>1</v>
      </c>
      <c r="Y78" s="243"/>
      <c r="Z78" s="261">
        <f t="shared" si="40"/>
        <v>1</v>
      </c>
    </row>
    <row r="79" spans="1:26" ht="42.75" customHeight="1">
      <c r="A79" s="275"/>
      <c r="B79" s="276"/>
      <c r="C79" s="260"/>
      <c r="D79" s="260"/>
      <c r="E79" s="271"/>
      <c r="F79" s="273"/>
      <c r="G79" s="268"/>
      <c r="H79" s="255"/>
      <c r="I79" s="265"/>
      <c r="J79" s="244"/>
      <c r="K79" s="262"/>
      <c r="L79" s="268"/>
      <c r="M79" s="255"/>
      <c r="N79" s="265"/>
      <c r="O79" s="244"/>
      <c r="P79" s="262"/>
      <c r="Q79" s="268"/>
      <c r="R79" s="255"/>
      <c r="S79" s="265"/>
      <c r="T79" s="244"/>
      <c r="U79" s="262"/>
      <c r="V79" s="268"/>
      <c r="W79" s="255"/>
      <c r="X79" s="265"/>
      <c r="Y79" s="244"/>
      <c r="Z79" s="262"/>
    </row>
    <row r="80" spans="1:26" ht="114" customHeight="1">
      <c r="A80" s="275"/>
      <c r="B80" s="276"/>
      <c r="C80" s="260" t="s">
        <v>530</v>
      </c>
      <c r="D80" s="260"/>
      <c r="E80" s="271"/>
      <c r="F80" s="274" t="s">
        <v>887</v>
      </c>
      <c r="G80" s="268"/>
      <c r="H80" s="255"/>
      <c r="I80" s="265"/>
      <c r="J80" s="244"/>
      <c r="K80" s="262"/>
      <c r="L80" s="268"/>
      <c r="M80" s="255"/>
      <c r="N80" s="265"/>
      <c r="O80" s="244"/>
      <c r="P80" s="262"/>
      <c r="Q80" s="268"/>
      <c r="R80" s="255"/>
      <c r="S80" s="265"/>
      <c r="T80" s="244"/>
      <c r="U80" s="262"/>
      <c r="V80" s="268"/>
      <c r="W80" s="255"/>
      <c r="X80" s="265"/>
      <c r="Y80" s="244"/>
      <c r="Z80" s="262"/>
    </row>
    <row r="81" spans="1:26" ht="114" customHeight="1">
      <c r="A81" s="275"/>
      <c r="B81" s="276"/>
      <c r="C81" s="260"/>
      <c r="D81" s="260"/>
      <c r="E81" s="272"/>
      <c r="F81" s="274"/>
      <c r="G81" s="269"/>
      <c r="H81" s="256"/>
      <c r="I81" s="266"/>
      <c r="J81" s="245"/>
      <c r="K81" s="263"/>
      <c r="L81" s="269"/>
      <c r="M81" s="256"/>
      <c r="N81" s="266"/>
      <c r="O81" s="245"/>
      <c r="P81" s="263"/>
      <c r="Q81" s="269"/>
      <c r="R81" s="256"/>
      <c r="S81" s="266"/>
      <c r="T81" s="245"/>
      <c r="U81" s="263"/>
      <c r="V81" s="269"/>
      <c r="W81" s="256"/>
      <c r="X81" s="266"/>
      <c r="Y81" s="245"/>
      <c r="Z81" s="263"/>
    </row>
    <row r="82" spans="1:26" ht="37.5" customHeight="1">
      <c r="A82" s="275"/>
      <c r="B82" s="276"/>
      <c r="C82" s="569" t="s">
        <v>532</v>
      </c>
      <c r="D82" s="569" t="s">
        <v>533</v>
      </c>
      <c r="E82" s="680" t="s">
        <v>587</v>
      </c>
      <c r="F82" s="673" t="s">
        <v>887</v>
      </c>
      <c r="G82" s="550">
        <v>0</v>
      </c>
      <c r="H82" s="527">
        <v>0</v>
      </c>
      <c r="I82" s="563">
        <f t="shared" ref="I82:I87" si="41">IFERROR((G82/H82),0)</f>
        <v>0</v>
      </c>
      <c r="J82" s="683"/>
      <c r="K82" s="571">
        <f t="shared" ref="K82:K87" si="42">IFERROR(IF(F82="Según demanda",G82/H82,G82/F82),0)</f>
        <v>0</v>
      </c>
      <c r="L82" s="550">
        <v>0</v>
      </c>
      <c r="M82" s="527">
        <v>0</v>
      </c>
      <c r="N82" s="563">
        <f t="shared" ref="N82:N83" si="43">IFERROR((L82/M82),0)</f>
        <v>0</v>
      </c>
      <c r="O82" s="683"/>
      <c r="P82" s="571">
        <f t="shared" ref="P82:P83" si="44">IFERROR(IF(K82="Según demanda",L82/M82,L82/K82),0)</f>
        <v>0</v>
      </c>
      <c r="Q82" s="550">
        <v>1</v>
      </c>
      <c r="R82" s="527">
        <v>1</v>
      </c>
      <c r="S82" s="563">
        <f t="shared" ref="S82:S83" si="45">IFERROR((Q82/R82),0)</f>
        <v>1</v>
      </c>
      <c r="T82" s="683"/>
      <c r="U82" s="571">
        <f t="shared" ref="U82:U83" si="46">IFERROR(IF(P82="Según demanda",Q82/R82,Q82/P82),0)</f>
        <v>0</v>
      </c>
      <c r="V82" s="550">
        <v>1</v>
      </c>
      <c r="W82" s="527">
        <v>1</v>
      </c>
      <c r="X82" s="563">
        <f t="shared" ref="X82:X83" si="47">IFERROR((V82/W82),0)</f>
        <v>1</v>
      </c>
      <c r="Y82" s="683"/>
      <c r="Z82" s="571">
        <f t="shared" ref="Z82:Z83" si="48">IFERROR(IF(U82="Según demanda",V82/W82,V82/U82),0)</f>
        <v>0</v>
      </c>
    </row>
    <row r="83" spans="1:26" ht="39.75" customHeight="1">
      <c r="A83" s="275" t="s">
        <v>66</v>
      </c>
      <c r="B83" s="276" t="s">
        <v>531</v>
      </c>
      <c r="C83" s="569" t="s">
        <v>534</v>
      </c>
      <c r="D83" s="382" t="s">
        <v>535</v>
      </c>
      <c r="E83" s="270" t="s">
        <v>588</v>
      </c>
      <c r="F83" s="673" t="s">
        <v>887</v>
      </c>
      <c r="G83" s="257">
        <v>1</v>
      </c>
      <c r="H83" s="237">
        <v>1</v>
      </c>
      <c r="I83" s="240">
        <f t="shared" si="41"/>
        <v>1</v>
      </c>
      <c r="J83" s="243"/>
      <c r="K83" s="261">
        <f t="shared" si="42"/>
        <v>1</v>
      </c>
      <c r="L83" s="257">
        <v>0</v>
      </c>
      <c r="M83" s="237">
        <v>0</v>
      </c>
      <c r="N83" s="240">
        <f t="shared" si="43"/>
        <v>0</v>
      </c>
      <c r="O83" s="243"/>
      <c r="P83" s="261">
        <f t="shared" si="44"/>
        <v>0</v>
      </c>
      <c r="Q83" s="257">
        <v>0</v>
      </c>
      <c r="R83" s="237">
        <v>0</v>
      </c>
      <c r="S83" s="240">
        <f t="shared" si="45"/>
        <v>0</v>
      </c>
      <c r="T83" s="243"/>
      <c r="U83" s="261">
        <f t="shared" si="46"/>
        <v>0</v>
      </c>
      <c r="V83" s="257">
        <v>0</v>
      </c>
      <c r="W83" s="237">
        <v>0</v>
      </c>
      <c r="X83" s="240">
        <f t="shared" si="47"/>
        <v>0</v>
      </c>
      <c r="Y83" s="243"/>
      <c r="Z83" s="261">
        <f t="shared" si="48"/>
        <v>0</v>
      </c>
    </row>
    <row r="84" spans="1:26" ht="15" customHeight="1">
      <c r="A84" s="275"/>
      <c r="B84" s="276"/>
      <c r="C84" s="569" t="s">
        <v>536</v>
      </c>
      <c r="D84" s="383"/>
      <c r="E84" s="271"/>
      <c r="F84" s="673" t="s">
        <v>887</v>
      </c>
      <c r="G84" s="258"/>
      <c r="H84" s="238"/>
      <c r="I84" s="241"/>
      <c r="J84" s="244"/>
      <c r="K84" s="262"/>
      <c r="L84" s="258"/>
      <c r="M84" s="238"/>
      <c r="N84" s="241"/>
      <c r="O84" s="244"/>
      <c r="P84" s="262"/>
      <c r="Q84" s="258"/>
      <c r="R84" s="238"/>
      <c r="S84" s="241"/>
      <c r="T84" s="244"/>
      <c r="U84" s="262"/>
      <c r="V84" s="258"/>
      <c r="W84" s="238"/>
      <c r="X84" s="241"/>
      <c r="Y84" s="244"/>
      <c r="Z84" s="262"/>
    </row>
    <row r="85" spans="1:26" ht="128.25" customHeight="1">
      <c r="A85" s="275"/>
      <c r="B85" s="276"/>
      <c r="C85" s="260" t="s">
        <v>537</v>
      </c>
      <c r="D85" s="302" t="s">
        <v>538</v>
      </c>
      <c r="E85" s="271"/>
      <c r="F85" s="274" t="s">
        <v>887</v>
      </c>
      <c r="G85" s="258"/>
      <c r="H85" s="238"/>
      <c r="I85" s="241"/>
      <c r="J85" s="244"/>
      <c r="K85" s="262"/>
      <c r="L85" s="258"/>
      <c r="M85" s="238"/>
      <c r="N85" s="241"/>
      <c r="O85" s="244"/>
      <c r="P85" s="262"/>
      <c r="Q85" s="258"/>
      <c r="R85" s="238"/>
      <c r="S85" s="241"/>
      <c r="T85" s="244"/>
      <c r="U85" s="262"/>
      <c r="V85" s="258"/>
      <c r="W85" s="238"/>
      <c r="X85" s="241"/>
      <c r="Y85" s="244"/>
      <c r="Z85" s="262"/>
    </row>
    <row r="86" spans="1:26" ht="96.6" customHeight="1">
      <c r="A86" s="275"/>
      <c r="B86" s="276"/>
      <c r="C86" s="260"/>
      <c r="D86" s="303"/>
      <c r="E86" s="272"/>
      <c r="F86" s="274"/>
      <c r="G86" s="259"/>
      <c r="H86" s="239"/>
      <c r="I86" s="242"/>
      <c r="J86" s="245"/>
      <c r="K86" s="263"/>
      <c r="L86" s="259"/>
      <c r="M86" s="239"/>
      <c r="N86" s="242"/>
      <c r="O86" s="245"/>
      <c r="P86" s="263"/>
      <c r="Q86" s="259"/>
      <c r="R86" s="239"/>
      <c r="S86" s="242"/>
      <c r="T86" s="245"/>
      <c r="U86" s="263"/>
      <c r="V86" s="259"/>
      <c r="W86" s="239"/>
      <c r="X86" s="242"/>
      <c r="Y86" s="245"/>
      <c r="Z86" s="263"/>
    </row>
    <row r="87" spans="1:26" ht="42.75" customHeight="1">
      <c r="A87" s="275"/>
      <c r="B87" s="276"/>
      <c r="C87" s="569" t="s">
        <v>539</v>
      </c>
      <c r="D87" s="303"/>
      <c r="E87" s="270" t="s">
        <v>589</v>
      </c>
      <c r="F87" s="379" t="s">
        <v>887</v>
      </c>
      <c r="G87" s="257">
        <v>1</v>
      </c>
      <c r="H87" s="237">
        <v>1</v>
      </c>
      <c r="I87" s="240">
        <f t="shared" si="41"/>
        <v>1</v>
      </c>
      <c r="J87" s="243"/>
      <c r="K87" s="261">
        <f t="shared" si="42"/>
        <v>1</v>
      </c>
      <c r="L87" s="257">
        <v>0</v>
      </c>
      <c r="M87" s="237">
        <v>0</v>
      </c>
      <c r="N87" s="240">
        <f t="shared" ref="N87" si="49">IFERROR((L87/M87),0)</f>
        <v>0</v>
      </c>
      <c r="O87" s="243"/>
      <c r="P87" s="261">
        <f t="shared" ref="P87" si="50">IFERROR(IF(K87="Según demanda",L87/M87,L87/K87),0)</f>
        <v>0</v>
      </c>
      <c r="Q87" s="257">
        <v>0</v>
      </c>
      <c r="R87" s="237">
        <v>0</v>
      </c>
      <c r="S87" s="240">
        <f t="shared" ref="S87" si="51">IFERROR((Q87/R87),0)</f>
        <v>0</v>
      </c>
      <c r="T87" s="243"/>
      <c r="U87" s="261">
        <f t="shared" ref="U87" si="52">IFERROR(IF(P87="Según demanda",Q87/R87,Q87/P87),0)</f>
        <v>0</v>
      </c>
      <c r="V87" s="257">
        <v>1</v>
      </c>
      <c r="W87" s="237">
        <v>1</v>
      </c>
      <c r="X87" s="240">
        <f t="shared" ref="X87" si="53">IFERROR((V87/W87),0)</f>
        <v>1</v>
      </c>
      <c r="Y87" s="243"/>
      <c r="Z87" s="261">
        <f t="shared" ref="Z87" si="54">IFERROR(IF(U87="Según demanda",V87/W87,V87/U87),0)</f>
        <v>0</v>
      </c>
    </row>
    <row r="88" spans="1:26" ht="88.2" customHeight="1">
      <c r="A88" s="275"/>
      <c r="B88" s="276"/>
      <c r="C88" s="305" t="s">
        <v>540</v>
      </c>
      <c r="D88" s="303"/>
      <c r="E88" s="271"/>
      <c r="F88" s="380"/>
      <c r="G88" s="258"/>
      <c r="H88" s="238"/>
      <c r="I88" s="241"/>
      <c r="J88" s="244"/>
      <c r="K88" s="262"/>
      <c r="L88" s="258"/>
      <c r="M88" s="238"/>
      <c r="N88" s="241"/>
      <c r="O88" s="244"/>
      <c r="P88" s="262"/>
      <c r="Q88" s="258"/>
      <c r="R88" s="238"/>
      <c r="S88" s="241"/>
      <c r="T88" s="244"/>
      <c r="U88" s="262"/>
      <c r="V88" s="258"/>
      <c r="W88" s="238"/>
      <c r="X88" s="241"/>
      <c r="Y88" s="244"/>
      <c r="Z88" s="262"/>
    </row>
    <row r="89" spans="1:26" ht="88.2" customHeight="1">
      <c r="A89" s="275"/>
      <c r="B89" s="276"/>
      <c r="C89" s="306"/>
      <c r="D89" s="304"/>
      <c r="E89" s="272"/>
      <c r="F89" s="381"/>
      <c r="G89" s="259"/>
      <c r="H89" s="239"/>
      <c r="I89" s="242"/>
      <c r="J89" s="245"/>
      <c r="K89" s="263"/>
      <c r="L89" s="259"/>
      <c r="M89" s="239"/>
      <c r="N89" s="242"/>
      <c r="O89" s="245"/>
      <c r="P89" s="263"/>
      <c r="Q89" s="258"/>
      <c r="R89" s="238"/>
      <c r="S89" s="241"/>
      <c r="T89" s="244"/>
      <c r="U89" s="262"/>
      <c r="V89" s="258"/>
      <c r="W89" s="238"/>
      <c r="X89" s="241"/>
      <c r="Y89" s="244"/>
      <c r="Z89" s="262"/>
    </row>
    <row r="90" spans="1:26" ht="88.2" customHeight="1">
      <c r="A90" s="378" t="s">
        <v>948</v>
      </c>
      <c r="B90" s="301" t="s">
        <v>949</v>
      </c>
      <c r="C90" s="250" t="s">
        <v>1114</v>
      </c>
      <c r="D90" s="250" t="s">
        <v>541</v>
      </c>
      <c r="E90" s="250" t="s">
        <v>1120</v>
      </c>
      <c r="F90" s="250" t="s">
        <v>950</v>
      </c>
      <c r="G90" s="252">
        <v>194</v>
      </c>
      <c r="H90" s="253">
        <v>194</v>
      </c>
      <c r="I90" s="249">
        <f>IFERROR((#REF!/#REF!),0)</f>
        <v>0</v>
      </c>
      <c r="J90" s="250"/>
      <c r="K90" s="251">
        <f>IFERROR(IF(F90="Según demanda",#REF!/#REF!,#REF!/F90),0)</f>
        <v>0</v>
      </c>
      <c r="L90" s="247">
        <v>53</v>
      </c>
      <c r="M90" s="248">
        <v>53</v>
      </c>
      <c r="N90" s="249">
        <f>IFERROR((#REF!/#REF!),0)</f>
        <v>0</v>
      </c>
      <c r="O90" s="250"/>
      <c r="P90" s="251">
        <f>IFERROR(IF(K90="Según demanda",#REF!/#REF!,#REF!/K90),0)</f>
        <v>0</v>
      </c>
      <c r="Q90" s="247"/>
      <c r="R90" s="248"/>
      <c r="S90" s="249">
        <f>IFERROR((#REF!/#REF!),0)</f>
        <v>0</v>
      </c>
      <c r="T90" s="250"/>
      <c r="U90" s="251">
        <f>IFERROR(IF(P90="Según demanda",#REF!/#REF!,#REF!/P90),0)</f>
        <v>0</v>
      </c>
      <c r="V90" s="247"/>
      <c r="W90" s="248"/>
      <c r="X90" s="249">
        <f>IFERROR((#REF!/#REF!),0)</f>
        <v>0</v>
      </c>
      <c r="Y90" s="250"/>
      <c r="Z90" s="251">
        <f>IFERROR(IF(U90="Según demanda",#REF!/#REF!,#REF!/U90),0)</f>
        <v>0</v>
      </c>
    </row>
    <row r="91" spans="1:26" ht="88.2" customHeight="1">
      <c r="A91" s="378"/>
      <c r="B91" s="301"/>
      <c r="C91" s="250"/>
      <c r="D91" s="250"/>
      <c r="E91" s="250"/>
      <c r="F91" s="250"/>
      <c r="G91" s="252"/>
      <c r="H91" s="253"/>
      <c r="I91" s="249"/>
      <c r="J91" s="250"/>
      <c r="K91" s="251"/>
      <c r="L91" s="247"/>
      <c r="M91" s="248"/>
      <c r="N91" s="249"/>
      <c r="O91" s="250"/>
      <c r="P91" s="251"/>
      <c r="Q91" s="247"/>
      <c r="R91" s="248"/>
      <c r="S91" s="249"/>
      <c r="T91" s="250"/>
      <c r="U91" s="251"/>
      <c r="V91" s="247"/>
      <c r="W91" s="248"/>
      <c r="X91" s="249"/>
      <c r="Y91" s="250"/>
      <c r="Z91" s="251"/>
    </row>
    <row r="92" spans="1:26" ht="88.2" customHeight="1">
      <c r="A92" s="378"/>
      <c r="B92" s="301"/>
      <c r="C92" s="515" t="s">
        <v>1121</v>
      </c>
      <c r="D92" s="250"/>
      <c r="E92" s="683" t="s">
        <v>590</v>
      </c>
      <c r="F92" s="683" t="s">
        <v>950</v>
      </c>
      <c r="G92" s="638">
        <v>194</v>
      </c>
      <c r="H92" s="639">
        <v>194</v>
      </c>
      <c r="I92" s="637">
        <f t="shared" ref="I92:I95" si="55">IFERROR((G92/H92),0)</f>
        <v>1</v>
      </c>
      <c r="J92" s="570"/>
      <c r="K92" s="637">
        <f t="shared" ref="K92:K95" si="56">IFERROR((I92/J92),0)</f>
        <v>0</v>
      </c>
      <c r="L92" s="635">
        <v>53</v>
      </c>
      <c r="M92" s="636">
        <v>53</v>
      </c>
      <c r="N92" s="637">
        <f t="shared" ref="N92:N97" si="57">IFERROR((L92/M92),0)</f>
        <v>1</v>
      </c>
      <c r="O92" s="522"/>
      <c r="P92" s="634">
        <f t="shared" ref="P92:P94" si="58">IFERROR(IF(K92="Según demanda",L92/M92,L92/K92),0)</f>
        <v>0</v>
      </c>
      <c r="Q92" s="635"/>
      <c r="R92" s="636"/>
      <c r="S92" s="637">
        <f t="shared" ref="S92:S95" si="59">IFERROR((Q92/R92),0)</f>
        <v>0</v>
      </c>
      <c r="T92" s="522"/>
      <c r="U92" s="634">
        <f t="shared" ref="U92:U94" si="60">IFERROR(IF(P92="Según demanda",Q92/R92,Q92/P92),0)</f>
        <v>0</v>
      </c>
      <c r="V92" s="635"/>
      <c r="W92" s="636"/>
      <c r="X92" s="637">
        <f t="shared" ref="X92:X95" si="61">IFERROR((V92/W92),0)</f>
        <v>0</v>
      </c>
      <c r="Y92" s="522"/>
      <c r="Z92" s="634">
        <f t="shared" ref="Z92:Z94" si="62">IFERROR(IF(U92="Según demanda",V92/W92,V92/U92),0)</f>
        <v>0</v>
      </c>
    </row>
    <row r="93" spans="1:26" ht="88.2" customHeight="1">
      <c r="A93" s="378"/>
      <c r="B93" s="301"/>
      <c r="C93" s="515" t="s">
        <v>1117</v>
      </c>
      <c r="D93" s="250"/>
      <c r="E93" s="683" t="s">
        <v>1118</v>
      </c>
      <c r="F93" s="683" t="s">
        <v>385</v>
      </c>
      <c r="G93" s="638">
        <v>194</v>
      </c>
      <c r="H93" s="639">
        <v>194</v>
      </c>
      <c r="I93" s="637">
        <f t="shared" si="55"/>
        <v>1</v>
      </c>
      <c r="J93" s="570"/>
      <c r="K93" s="637">
        <f t="shared" si="56"/>
        <v>0</v>
      </c>
      <c r="L93" s="635">
        <v>53</v>
      </c>
      <c r="M93" s="636">
        <v>53</v>
      </c>
      <c r="N93" s="637">
        <f t="shared" si="57"/>
        <v>1</v>
      </c>
      <c r="O93" s="522"/>
      <c r="P93" s="634">
        <f t="shared" si="58"/>
        <v>0</v>
      </c>
      <c r="Q93" s="635"/>
      <c r="R93" s="636"/>
      <c r="S93" s="637">
        <f t="shared" si="59"/>
        <v>0</v>
      </c>
      <c r="T93" s="522"/>
      <c r="U93" s="634">
        <f t="shared" si="60"/>
        <v>0</v>
      </c>
      <c r="V93" s="635"/>
      <c r="W93" s="636"/>
      <c r="X93" s="637">
        <f t="shared" si="61"/>
        <v>0</v>
      </c>
      <c r="Y93" s="522"/>
      <c r="Z93" s="634">
        <f t="shared" si="62"/>
        <v>0</v>
      </c>
    </row>
    <row r="94" spans="1:26" ht="88.2" customHeight="1">
      <c r="A94" s="378"/>
      <c r="B94" s="301"/>
      <c r="C94" s="515" t="s">
        <v>1116</v>
      </c>
      <c r="D94" s="250"/>
      <c r="E94" s="683" t="s">
        <v>1119</v>
      </c>
      <c r="F94" s="683" t="s">
        <v>385</v>
      </c>
      <c r="G94" s="638">
        <v>194</v>
      </c>
      <c r="H94" s="639">
        <v>194</v>
      </c>
      <c r="I94" s="637">
        <f t="shared" si="55"/>
        <v>1</v>
      </c>
      <c r="J94" s="570"/>
      <c r="K94" s="637">
        <f t="shared" si="56"/>
        <v>0</v>
      </c>
      <c r="L94" s="635">
        <v>53</v>
      </c>
      <c r="M94" s="636">
        <v>0</v>
      </c>
      <c r="N94" s="637">
        <f t="shared" si="57"/>
        <v>0</v>
      </c>
      <c r="O94" s="522"/>
      <c r="P94" s="634">
        <f t="shared" si="58"/>
        <v>0</v>
      </c>
      <c r="Q94" s="635"/>
      <c r="R94" s="636"/>
      <c r="S94" s="637">
        <f t="shared" si="59"/>
        <v>0</v>
      </c>
      <c r="T94" s="522"/>
      <c r="U94" s="634">
        <f t="shared" si="60"/>
        <v>0</v>
      </c>
      <c r="V94" s="635"/>
      <c r="W94" s="636"/>
      <c r="X94" s="637">
        <f t="shared" si="61"/>
        <v>0</v>
      </c>
      <c r="Y94" s="522"/>
      <c r="Z94" s="634">
        <f t="shared" si="62"/>
        <v>0</v>
      </c>
    </row>
    <row r="95" spans="1:26" ht="88.2" customHeight="1">
      <c r="A95" s="378"/>
      <c r="B95" s="301"/>
      <c r="C95" s="250" t="s">
        <v>1115</v>
      </c>
      <c r="D95" s="250"/>
      <c r="E95" s="250" t="s">
        <v>591</v>
      </c>
      <c r="F95" s="250" t="s">
        <v>951</v>
      </c>
      <c r="G95" s="252">
        <v>194</v>
      </c>
      <c r="H95" s="253">
        <v>194</v>
      </c>
      <c r="I95" s="249">
        <f t="shared" si="55"/>
        <v>1</v>
      </c>
      <c r="J95" s="260"/>
      <c r="K95" s="249">
        <f t="shared" si="56"/>
        <v>0</v>
      </c>
      <c r="L95" s="247">
        <v>53</v>
      </c>
      <c r="M95" s="248">
        <v>0</v>
      </c>
      <c r="N95" s="249">
        <f t="shared" si="57"/>
        <v>0</v>
      </c>
      <c r="O95" s="250"/>
      <c r="P95" s="251">
        <v>0</v>
      </c>
      <c r="Q95" s="247"/>
      <c r="R95" s="248"/>
      <c r="S95" s="249">
        <f t="shared" si="59"/>
        <v>0</v>
      </c>
      <c r="T95" s="250"/>
      <c r="U95" s="251">
        <v>0</v>
      </c>
      <c r="V95" s="247"/>
      <c r="W95" s="248"/>
      <c r="X95" s="249">
        <f t="shared" si="61"/>
        <v>0</v>
      </c>
      <c r="Y95" s="250"/>
      <c r="Z95" s="251">
        <v>0</v>
      </c>
    </row>
    <row r="96" spans="1:26" ht="88.2" customHeight="1">
      <c r="A96" s="378"/>
      <c r="B96" s="301"/>
      <c r="C96" s="250"/>
      <c r="D96" s="250"/>
      <c r="E96" s="250"/>
      <c r="F96" s="250"/>
      <c r="G96" s="252"/>
      <c r="H96" s="253"/>
      <c r="I96" s="249"/>
      <c r="J96" s="260"/>
      <c r="K96" s="249"/>
      <c r="L96" s="247"/>
      <c r="M96" s="248"/>
      <c r="N96" s="249"/>
      <c r="O96" s="250"/>
      <c r="P96" s="251"/>
      <c r="Q96" s="247"/>
      <c r="R96" s="248"/>
      <c r="S96" s="249"/>
      <c r="T96" s="250"/>
      <c r="U96" s="251"/>
      <c r="V96" s="247"/>
      <c r="W96" s="248"/>
      <c r="X96" s="249"/>
      <c r="Y96" s="250"/>
      <c r="Z96" s="251"/>
    </row>
    <row r="97" spans="1:26" ht="114" customHeight="1">
      <c r="A97" s="378"/>
      <c r="B97" s="301"/>
      <c r="C97" s="250" t="s">
        <v>1122</v>
      </c>
      <c r="D97" s="250"/>
      <c r="E97" s="250"/>
      <c r="F97" s="250"/>
      <c r="G97" s="252">
        <v>194</v>
      </c>
      <c r="H97" s="253">
        <v>66</v>
      </c>
      <c r="I97" s="249">
        <f t="shared" ref="I97" si="63">IFERROR((G97/H97),0)</f>
        <v>2.9393939393939394</v>
      </c>
      <c r="J97" s="260"/>
      <c r="K97" s="249">
        <f t="shared" ref="K97" si="64">IFERROR((I97/J97),0)</f>
        <v>0</v>
      </c>
      <c r="L97" s="247">
        <v>181</v>
      </c>
      <c r="M97" s="247">
        <v>2</v>
      </c>
      <c r="N97" s="249">
        <f t="shared" si="57"/>
        <v>90.5</v>
      </c>
      <c r="O97" s="247"/>
      <c r="P97" s="247">
        <v>0</v>
      </c>
      <c r="Q97" s="247"/>
      <c r="R97" s="247"/>
      <c r="S97" s="249">
        <f t="shared" ref="S97" si="65">IFERROR((Q97/R97),0)</f>
        <v>0</v>
      </c>
      <c r="T97" s="247"/>
      <c r="U97" s="247">
        <v>0</v>
      </c>
      <c r="V97" s="247"/>
      <c r="W97" s="247"/>
      <c r="X97" s="249">
        <f t="shared" ref="X97" si="66">IFERROR((V97/W97),0)</f>
        <v>0</v>
      </c>
      <c r="Y97" s="247"/>
      <c r="Z97" s="247">
        <v>0</v>
      </c>
    </row>
    <row r="98" spans="1:26" ht="114" customHeight="1">
      <c r="A98" s="378"/>
      <c r="B98" s="301"/>
      <c r="C98" s="250"/>
      <c r="D98" s="250"/>
      <c r="E98" s="250"/>
      <c r="F98" s="250"/>
      <c r="G98" s="252"/>
      <c r="H98" s="253"/>
      <c r="I98" s="249"/>
      <c r="J98" s="260"/>
      <c r="K98" s="249"/>
      <c r="L98" s="247"/>
      <c r="M98" s="247"/>
      <c r="N98" s="249"/>
      <c r="O98" s="247"/>
      <c r="P98" s="247"/>
      <c r="Q98" s="247"/>
      <c r="R98" s="247"/>
      <c r="S98" s="249"/>
      <c r="T98" s="247"/>
      <c r="U98" s="247"/>
      <c r="V98" s="247"/>
      <c r="W98" s="247"/>
      <c r="X98" s="249"/>
      <c r="Y98" s="247"/>
      <c r="Z98" s="247"/>
    </row>
    <row r="99" spans="1:26" ht="15" customHeight="1">
      <c r="A99" s="281" t="s">
        <v>56</v>
      </c>
      <c r="B99" s="384" t="s">
        <v>542</v>
      </c>
      <c r="C99" s="273" t="s">
        <v>543</v>
      </c>
      <c r="D99" s="273" t="s">
        <v>544</v>
      </c>
      <c r="E99" s="273" t="s">
        <v>592</v>
      </c>
      <c r="F99" s="658">
        <v>20</v>
      </c>
      <c r="G99" s="385">
        <v>4</v>
      </c>
      <c r="H99" s="254">
        <v>20</v>
      </c>
      <c r="I99" s="441">
        <v>0.2</v>
      </c>
      <c r="J99" s="379" t="s">
        <v>919</v>
      </c>
      <c r="K99" s="387">
        <v>0.2</v>
      </c>
      <c r="L99" s="385">
        <v>2</v>
      </c>
      <c r="M99" s="254">
        <v>20</v>
      </c>
      <c r="N99" s="441">
        <v>0.1</v>
      </c>
      <c r="O99" s="379" t="s">
        <v>919</v>
      </c>
      <c r="P99" s="387">
        <v>0.3</v>
      </c>
      <c r="Q99" s="385">
        <v>2</v>
      </c>
      <c r="R99" s="254">
        <v>20</v>
      </c>
      <c r="S99" s="441">
        <v>0.1</v>
      </c>
      <c r="T99" s="379" t="s">
        <v>919</v>
      </c>
      <c r="U99" s="387">
        <v>0.4</v>
      </c>
      <c r="V99" s="389">
        <v>2</v>
      </c>
      <c r="W99" s="254">
        <v>20</v>
      </c>
      <c r="X99" s="441">
        <v>0.1</v>
      </c>
      <c r="Y99" s="379" t="s">
        <v>919</v>
      </c>
      <c r="Z99" s="387">
        <v>0.5</v>
      </c>
    </row>
    <row r="100" spans="1:26" ht="55.2" customHeight="1">
      <c r="A100" s="281"/>
      <c r="B100" s="384"/>
      <c r="C100" s="273"/>
      <c r="D100" s="273"/>
      <c r="E100" s="273"/>
      <c r="F100" s="659"/>
      <c r="G100" s="386"/>
      <c r="H100" s="256"/>
      <c r="I100" s="655"/>
      <c r="J100" s="381"/>
      <c r="K100" s="388"/>
      <c r="L100" s="386"/>
      <c r="M100" s="256"/>
      <c r="N100" s="655"/>
      <c r="O100" s="381"/>
      <c r="P100" s="388"/>
      <c r="Q100" s="386"/>
      <c r="R100" s="256"/>
      <c r="S100" s="655"/>
      <c r="T100" s="381"/>
      <c r="U100" s="388">
        <v>0</v>
      </c>
      <c r="V100" s="390"/>
      <c r="W100" s="256"/>
      <c r="X100" s="655"/>
      <c r="Y100" s="381"/>
      <c r="Z100" s="388"/>
    </row>
    <row r="101" spans="1:26" ht="28.5" customHeight="1">
      <c r="A101" s="281" t="s">
        <v>57</v>
      </c>
      <c r="B101" s="384" t="s">
        <v>545</v>
      </c>
      <c r="C101" s="273" t="s">
        <v>546</v>
      </c>
      <c r="D101" s="273" t="s">
        <v>547</v>
      </c>
      <c r="E101" s="679" t="s">
        <v>593</v>
      </c>
      <c r="F101" s="678" t="s">
        <v>887</v>
      </c>
      <c r="G101" s="677">
        <v>22</v>
      </c>
      <c r="H101" s="682">
        <v>24</v>
      </c>
      <c r="I101" s="672">
        <v>0.91666666666666663</v>
      </c>
      <c r="J101" s="673" t="s">
        <v>920</v>
      </c>
      <c r="K101" s="671">
        <v>0.91666666666666663</v>
      </c>
      <c r="L101" s="687">
        <v>27</v>
      </c>
      <c r="M101" s="686">
        <v>27</v>
      </c>
      <c r="N101" s="672">
        <v>1</v>
      </c>
      <c r="O101" s="673" t="s">
        <v>920</v>
      </c>
      <c r="P101" s="671">
        <v>0.96078431372549022</v>
      </c>
      <c r="Q101" s="687">
        <v>72</v>
      </c>
      <c r="R101" s="686">
        <v>72</v>
      </c>
      <c r="S101" s="672">
        <v>1</v>
      </c>
      <c r="T101" s="673" t="s">
        <v>920</v>
      </c>
      <c r="U101" s="675">
        <v>0.98373983739837401</v>
      </c>
      <c r="V101" s="687">
        <v>60</v>
      </c>
      <c r="W101" s="686">
        <v>60</v>
      </c>
      <c r="X101" s="672">
        <v>1</v>
      </c>
      <c r="Y101" s="673" t="s">
        <v>920</v>
      </c>
      <c r="Z101" s="671">
        <v>0.98907103825136611</v>
      </c>
    </row>
    <row r="102" spans="1:26" ht="27.6" customHeight="1">
      <c r="A102" s="281"/>
      <c r="B102" s="384"/>
      <c r="C102" s="273"/>
      <c r="D102" s="273"/>
      <c r="E102" s="679" t="s">
        <v>594</v>
      </c>
      <c r="F102" s="678" t="s">
        <v>887</v>
      </c>
      <c r="G102" s="677">
        <v>66</v>
      </c>
      <c r="H102" s="682">
        <v>66</v>
      </c>
      <c r="I102" s="672">
        <v>1</v>
      </c>
      <c r="J102" s="673" t="s">
        <v>921</v>
      </c>
      <c r="K102" s="671">
        <v>1</v>
      </c>
      <c r="L102" s="677">
        <v>69</v>
      </c>
      <c r="M102" s="682">
        <v>69</v>
      </c>
      <c r="N102" s="672">
        <v>1</v>
      </c>
      <c r="O102" s="673" t="s">
        <v>921</v>
      </c>
      <c r="P102" s="671">
        <v>1</v>
      </c>
      <c r="Q102" s="677">
        <v>71</v>
      </c>
      <c r="R102" s="682">
        <v>71</v>
      </c>
      <c r="S102" s="672">
        <v>1</v>
      </c>
      <c r="T102" s="673" t="s">
        <v>921</v>
      </c>
      <c r="U102" s="681">
        <v>1</v>
      </c>
      <c r="V102" s="677"/>
      <c r="W102" s="682"/>
      <c r="X102" s="672">
        <v>0</v>
      </c>
      <c r="Y102" s="673" t="s">
        <v>921</v>
      </c>
      <c r="Z102" s="671">
        <v>1</v>
      </c>
    </row>
    <row r="103" spans="1:26" ht="57.6" customHeight="1">
      <c r="A103" s="615" t="s">
        <v>58</v>
      </c>
      <c r="B103" s="685" t="s">
        <v>548</v>
      </c>
      <c r="C103" s="680" t="s">
        <v>549</v>
      </c>
      <c r="D103" s="680" t="s">
        <v>550</v>
      </c>
      <c r="E103" s="679" t="s">
        <v>595</v>
      </c>
      <c r="F103" s="678">
        <v>1</v>
      </c>
      <c r="G103" s="677">
        <v>1</v>
      </c>
      <c r="H103" s="682">
        <v>1</v>
      </c>
      <c r="I103" s="672">
        <v>1</v>
      </c>
      <c r="J103" s="673" t="s">
        <v>922</v>
      </c>
      <c r="K103" s="671">
        <v>1</v>
      </c>
      <c r="L103" s="677"/>
      <c r="M103" s="682"/>
      <c r="N103" s="672">
        <v>0</v>
      </c>
      <c r="O103" s="673" t="s">
        <v>922</v>
      </c>
      <c r="P103" s="671">
        <v>1</v>
      </c>
      <c r="Q103" s="677"/>
      <c r="R103" s="682"/>
      <c r="S103" s="672">
        <v>0</v>
      </c>
      <c r="T103" s="673" t="s">
        <v>922</v>
      </c>
      <c r="U103" s="675">
        <v>1</v>
      </c>
      <c r="V103" s="674"/>
      <c r="W103" s="673"/>
      <c r="X103" s="672">
        <v>0</v>
      </c>
      <c r="Y103" s="673" t="s">
        <v>922</v>
      </c>
      <c r="Z103" s="671">
        <v>1</v>
      </c>
    </row>
    <row r="104" spans="1:26" ht="34.200000000000003" customHeight="1">
      <c r="A104" s="615" t="s">
        <v>59</v>
      </c>
      <c r="B104" s="282" t="s">
        <v>551</v>
      </c>
      <c r="C104" s="680" t="s">
        <v>552</v>
      </c>
      <c r="D104" s="683" t="s">
        <v>553</v>
      </c>
      <c r="E104" s="679" t="s">
        <v>375</v>
      </c>
      <c r="F104" s="678" t="s">
        <v>887</v>
      </c>
      <c r="G104" s="677">
        <v>16</v>
      </c>
      <c r="H104" s="676">
        <v>16</v>
      </c>
      <c r="I104" s="672">
        <v>1</v>
      </c>
      <c r="J104" s="379" t="s">
        <v>923</v>
      </c>
      <c r="K104" s="671">
        <v>1</v>
      </c>
      <c r="L104" s="677">
        <v>17</v>
      </c>
      <c r="M104" s="676">
        <v>17</v>
      </c>
      <c r="N104" s="672">
        <v>1</v>
      </c>
      <c r="O104" s="379" t="s">
        <v>923</v>
      </c>
      <c r="P104" s="671">
        <v>1</v>
      </c>
      <c r="Q104" s="677">
        <v>14</v>
      </c>
      <c r="R104" s="676">
        <v>14</v>
      </c>
      <c r="S104" s="672">
        <v>1</v>
      </c>
      <c r="T104" s="379" t="s">
        <v>923</v>
      </c>
      <c r="U104" s="681">
        <v>1</v>
      </c>
      <c r="V104" s="677">
        <v>27</v>
      </c>
      <c r="W104" s="676">
        <v>27</v>
      </c>
      <c r="X104" s="672">
        <v>1</v>
      </c>
      <c r="Y104" s="379" t="s">
        <v>923</v>
      </c>
      <c r="Z104" s="671">
        <v>1</v>
      </c>
    </row>
    <row r="105" spans="1:26" ht="42" customHeight="1">
      <c r="A105" s="616" t="s">
        <v>60</v>
      </c>
      <c r="B105" s="282"/>
      <c r="C105" s="680" t="s">
        <v>554</v>
      </c>
      <c r="D105" s="683" t="s">
        <v>555</v>
      </c>
      <c r="E105" s="679" t="s">
        <v>375</v>
      </c>
      <c r="F105" s="678" t="s">
        <v>887</v>
      </c>
      <c r="G105" s="677">
        <v>16</v>
      </c>
      <c r="H105" s="676">
        <v>16</v>
      </c>
      <c r="I105" s="672">
        <v>1</v>
      </c>
      <c r="J105" s="380"/>
      <c r="K105" s="671">
        <v>1</v>
      </c>
      <c r="L105" s="677">
        <v>17</v>
      </c>
      <c r="M105" s="676">
        <v>17</v>
      </c>
      <c r="N105" s="672">
        <v>1</v>
      </c>
      <c r="O105" s="380"/>
      <c r="P105" s="671">
        <v>1</v>
      </c>
      <c r="Q105" s="677">
        <v>14</v>
      </c>
      <c r="R105" s="676">
        <v>14</v>
      </c>
      <c r="S105" s="672">
        <v>1</v>
      </c>
      <c r="T105" s="380"/>
      <c r="U105" s="675">
        <v>1</v>
      </c>
      <c r="V105" s="677">
        <v>27</v>
      </c>
      <c r="W105" s="676">
        <v>27</v>
      </c>
      <c r="X105" s="672">
        <v>1</v>
      </c>
      <c r="Y105" s="380"/>
      <c r="Z105" s="671">
        <v>1</v>
      </c>
    </row>
    <row r="106" spans="1:26" ht="180" customHeight="1">
      <c r="A106" s="616" t="s">
        <v>60</v>
      </c>
      <c r="B106" s="282"/>
      <c r="C106" s="680" t="s">
        <v>556</v>
      </c>
      <c r="D106" s="683" t="s">
        <v>557</v>
      </c>
      <c r="E106" s="679" t="s">
        <v>375</v>
      </c>
      <c r="F106" s="678" t="s">
        <v>887</v>
      </c>
      <c r="G106" s="677">
        <v>16</v>
      </c>
      <c r="H106" s="676">
        <v>16</v>
      </c>
      <c r="I106" s="672">
        <v>1</v>
      </c>
      <c r="J106" s="380"/>
      <c r="K106" s="671">
        <v>1</v>
      </c>
      <c r="L106" s="677">
        <v>17</v>
      </c>
      <c r="M106" s="676">
        <v>17</v>
      </c>
      <c r="N106" s="672">
        <v>1</v>
      </c>
      <c r="O106" s="380"/>
      <c r="P106" s="671">
        <v>1</v>
      </c>
      <c r="Q106" s="677">
        <v>14</v>
      </c>
      <c r="R106" s="676">
        <v>14</v>
      </c>
      <c r="S106" s="672">
        <v>1</v>
      </c>
      <c r="T106" s="380"/>
      <c r="U106" s="681">
        <v>1</v>
      </c>
      <c r="V106" s="677">
        <v>27</v>
      </c>
      <c r="W106" s="676">
        <v>27</v>
      </c>
      <c r="X106" s="672">
        <v>1</v>
      </c>
      <c r="Y106" s="380"/>
      <c r="Z106" s="671">
        <v>1</v>
      </c>
    </row>
    <row r="107" spans="1:26" ht="55.2" customHeight="1">
      <c r="A107" s="616" t="s">
        <v>61</v>
      </c>
      <c r="B107" s="282"/>
      <c r="C107" s="680" t="s">
        <v>558</v>
      </c>
      <c r="D107" s="683" t="s">
        <v>559</v>
      </c>
      <c r="E107" s="679" t="s">
        <v>375</v>
      </c>
      <c r="F107" s="678" t="s">
        <v>887</v>
      </c>
      <c r="G107" s="677">
        <v>16</v>
      </c>
      <c r="H107" s="676">
        <v>16</v>
      </c>
      <c r="I107" s="672">
        <v>1</v>
      </c>
      <c r="J107" s="380"/>
      <c r="K107" s="671">
        <v>1</v>
      </c>
      <c r="L107" s="677">
        <v>17</v>
      </c>
      <c r="M107" s="676">
        <v>17</v>
      </c>
      <c r="N107" s="672">
        <v>1</v>
      </c>
      <c r="O107" s="380"/>
      <c r="P107" s="671">
        <v>1</v>
      </c>
      <c r="Q107" s="677">
        <v>14</v>
      </c>
      <c r="R107" s="676">
        <v>14</v>
      </c>
      <c r="S107" s="672">
        <v>1</v>
      </c>
      <c r="T107" s="380"/>
      <c r="U107" s="671">
        <v>1</v>
      </c>
      <c r="V107" s="677">
        <v>27</v>
      </c>
      <c r="W107" s="676">
        <v>27</v>
      </c>
      <c r="X107" s="672">
        <v>1</v>
      </c>
      <c r="Y107" s="380"/>
      <c r="Z107" s="671">
        <v>1</v>
      </c>
    </row>
    <row r="108" spans="1:26" ht="27.6">
      <c r="A108" s="615" t="s">
        <v>62</v>
      </c>
      <c r="B108" s="282"/>
      <c r="C108" s="680" t="s">
        <v>560</v>
      </c>
      <c r="D108" s="683" t="s">
        <v>561</v>
      </c>
      <c r="E108" s="679" t="s">
        <v>596</v>
      </c>
      <c r="F108" s="678" t="s">
        <v>887</v>
      </c>
      <c r="G108" s="677">
        <v>16</v>
      </c>
      <c r="H108" s="676">
        <v>16</v>
      </c>
      <c r="I108" s="672">
        <v>1</v>
      </c>
      <c r="J108" s="380"/>
      <c r="K108" s="671">
        <v>1</v>
      </c>
      <c r="L108" s="677">
        <v>17</v>
      </c>
      <c r="M108" s="676">
        <v>17</v>
      </c>
      <c r="N108" s="672">
        <v>1</v>
      </c>
      <c r="O108" s="380"/>
      <c r="P108" s="671">
        <v>1</v>
      </c>
      <c r="Q108" s="677">
        <v>14</v>
      </c>
      <c r="R108" s="676">
        <v>14</v>
      </c>
      <c r="S108" s="672">
        <v>1</v>
      </c>
      <c r="T108" s="380"/>
      <c r="U108" s="684">
        <v>1</v>
      </c>
      <c r="V108" s="677">
        <v>27</v>
      </c>
      <c r="W108" s="676">
        <v>27</v>
      </c>
      <c r="X108" s="672">
        <v>1</v>
      </c>
      <c r="Y108" s="380"/>
      <c r="Z108" s="671">
        <v>1</v>
      </c>
    </row>
    <row r="109" spans="1:26" ht="27.6">
      <c r="A109" s="615" t="s">
        <v>63</v>
      </c>
      <c r="B109" s="282"/>
      <c r="C109" s="680" t="s">
        <v>562</v>
      </c>
      <c r="D109" s="683" t="s">
        <v>563</v>
      </c>
      <c r="E109" s="679" t="s">
        <v>597</v>
      </c>
      <c r="F109" s="678" t="s">
        <v>887</v>
      </c>
      <c r="G109" s="677">
        <v>16</v>
      </c>
      <c r="H109" s="676">
        <v>16</v>
      </c>
      <c r="I109" s="672">
        <v>1</v>
      </c>
      <c r="J109" s="381"/>
      <c r="K109" s="671">
        <v>1</v>
      </c>
      <c r="L109" s="677">
        <v>17</v>
      </c>
      <c r="M109" s="676">
        <v>17</v>
      </c>
      <c r="N109" s="672">
        <v>1</v>
      </c>
      <c r="O109" s="381"/>
      <c r="P109" s="671">
        <v>1</v>
      </c>
      <c r="Q109" s="677">
        <v>14</v>
      </c>
      <c r="R109" s="676">
        <v>14</v>
      </c>
      <c r="S109" s="672">
        <v>1</v>
      </c>
      <c r="T109" s="381"/>
      <c r="U109" s="675">
        <v>1</v>
      </c>
      <c r="V109" s="677">
        <v>27</v>
      </c>
      <c r="W109" s="676">
        <v>27</v>
      </c>
      <c r="X109" s="672">
        <v>1</v>
      </c>
      <c r="Y109" s="381"/>
      <c r="Z109" s="671">
        <v>1</v>
      </c>
    </row>
    <row r="110" spans="1:26" ht="14.4" customHeight="1">
      <c r="A110" s="281" t="s">
        <v>64</v>
      </c>
      <c r="B110" s="282" t="s">
        <v>564</v>
      </c>
      <c r="C110" s="680" t="s">
        <v>565</v>
      </c>
      <c r="D110" s="273" t="s">
        <v>566</v>
      </c>
      <c r="E110" s="656" t="s">
        <v>598</v>
      </c>
      <c r="F110" s="678" t="s">
        <v>887</v>
      </c>
      <c r="G110" s="677">
        <v>16</v>
      </c>
      <c r="H110" s="676">
        <v>16</v>
      </c>
      <c r="I110" s="672">
        <v>1</v>
      </c>
      <c r="J110" s="442" t="s">
        <v>924</v>
      </c>
      <c r="K110" s="671">
        <v>1</v>
      </c>
      <c r="L110" s="677">
        <v>17</v>
      </c>
      <c r="M110" s="676">
        <v>17</v>
      </c>
      <c r="N110" s="672">
        <v>1</v>
      </c>
      <c r="O110" s="442" t="s">
        <v>924</v>
      </c>
      <c r="P110" s="671">
        <v>1</v>
      </c>
      <c r="Q110" s="677">
        <v>14</v>
      </c>
      <c r="R110" s="676">
        <v>14</v>
      </c>
      <c r="S110" s="672">
        <v>1</v>
      </c>
      <c r="T110" s="442" t="s">
        <v>924</v>
      </c>
      <c r="U110" s="681">
        <v>1</v>
      </c>
      <c r="V110" s="677">
        <v>27</v>
      </c>
      <c r="W110" s="676">
        <v>27</v>
      </c>
      <c r="X110" s="672">
        <v>1</v>
      </c>
      <c r="Y110" s="442" t="s">
        <v>924</v>
      </c>
      <c r="Z110" s="671">
        <v>1</v>
      </c>
    </row>
    <row r="111" spans="1:26">
      <c r="A111" s="281"/>
      <c r="B111" s="282"/>
      <c r="C111" s="680" t="s">
        <v>567</v>
      </c>
      <c r="D111" s="273"/>
      <c r="E111" s="656"/>
      <c r="F111" s="678" t="s">
        <v>887</v>
      </c>
      <c r="G111" s="677">
        <v>16</v>
      </c>
      <c r="H111" s="676">
        <v>16</v>
      </c>
      <c r="I111" s="672">
        <v>1</v>
      </c>
      <c r="J111" s="440"/>
      <c r="K111" s="671">
        <v>1</v>
      </c>
      <c r="L111" s="677">
        <v>17</v>
      </c>
      <c r="M111" s="676">
        <v>17</v>
      </c>
      <c r="N111" s="672">
        <v>1</v>
      </c>
      <c r="O111" s="440"/>
      <c r="P111" s="671">
        <v>1</v>
      </c>
      <c r="Q111" s="677">
        <v>14</v>
      </c>
      <c r="R111" s="676">
        <v>14</v>
      </c>
      <c r="S111" s="672">
        <v>1</v>
      </c>
      <c r="T111" s="440"/>
      <c r="U111" s="675">
        <v>1</v>
      </c>
      <c r="V111" s="677">
        <v>27</v>
      </c>
      <c r="W111" s="676">
        <v>27</v>
      </c>
      <c r="X111" s="672">
        <v>1</v>
      </c>
      <c r="Y111" s="440"/>
      <c r="Z111" s="671">
        <v>1</v>
      </c>
    </row>
    <row r="112" spans="1:26" ht="55.8" customHeight="1" thickBot="1">
      <c r="A112" s="281"/>
      <c r="B112" s="283"/>
      <c r="C112" s="670" t="s">
        <v>568</v>
      </c>
      <c r="D112" s="284"/>
      <c r="E112" s="657"/>
      <c r="F112" s="669" t="s">
        <v>887</v>
      </c>
      <c r="G112" s="668">
        <v>16</v>
      </c>
      <c r="H112" s="667">
        <v>16</v>
      </c>
      <c r="I112" s="665">
        <v>1</v>
      </c>
      <c r="J112" s="443"/>
      <c r="K112" s="664">
        <v>1</v>
      </c>
      <c r="L112" s="668">
        <v>17</v>
      </c>
      <c r="M112" s="667">
        <v>17</v>
      </c>
      <c r="N112" s="665">
        <v>1</v>
      </c>
      <c r="O112" s="443"/>
      <c r="P112" s="664">
        <v>1</v>
      </c>
      <c r="Q112" s="668">
        <v>14</v>
      </c>
      <c r="R112" s="667">
        <v>14</v>
      </c>
      <c r="S112" s="665">
        <v>1</v>
      </c>
      <c r="T112" s="443"/>
      <c r="U112" s="666">
        <v>1</v>
      </c>
      <c r="V112" s="677">
        <v>27</v>
      </c>
      <c r="W112" s="676">
        <v>27</v>
      </c>
      <c r="X112" s="665">
        <v>1</v>
      </c>
      <c r="Y112" s="443"/>
      <c r="Z112" s="664">
        <v>1</v>
      </c>
    </row>
    <row r="113" spans="1:26" s="166" customFormat="1" ht="166.2" customHeight="1">
      <c r="A113" s="212" t="s">
        <v>361</v>
      </c>
      <c r="B113" s="197" t="s">
        <v>952</v>
      </c>
      <c r="C113" s="157" t="s">
        <v>953</v>
      </c>
      <c r="D113" s="197" t="s">
        <v>599</v>
      </c>
      <c r="E113" s="143" t="s">
        <v>635</v>
      </c>
      <c r="F113" s="143">
        <v>64</v>
      </c>
      <c r="G113" s="89">
        <v>16</v>
      </c>
      <c r="H113" s="229">
        <v>16</v>
      </c>
      <c r="I113" s="230">
        <f t="shared" ref="I113:I131" si="67">IFERROR((G113/H113),0)</f>
        <v>1</v>
      </c>
      <c r="J113" s="184" t="s">
        <v>954</v>
      </c>
      <c r="K113" s="90">
        <f t="shared" ref="K113:K143" si="68">IFERROR(IF(F113="Según demanda",G113/H113,G113/F113),0)</f>
        <v>0.25</v>
      </c>
      <c r="L113" s="89">
        <v>16</v>
      </c>
      <c r="M113" s="229">
        <v>16</v>
      </c>
      <c r="N113" s="230">
        <f t="shared" ref="N113:N131" si="69">IFERROR((L113/M113),0)</f>
        <v>1</v>
      </c>
      <c r="O113" s="184" t="s">
        <v>1066</v>
      </c>
      <c r="P113" s="90">
        <f t="shared" ref="P113:P143" si="70">IFERROR(IF(F113="Según demanda",(L113+G113)/(H113+M113),(L113+G113)/F113),0)</f>
        <v>0.5</v>
      </c>
      <c r="Q113" s="89">
        <v>16</v>
      </c>
      <c r="R113" s="229">
        <v>16</v>
      </c>
      <c r="S113" s="230">
        <f t="shared" ref="S113:S143" si="71">IFERROR((Q113/R113),0)</f>
        <v>1</v>
      </c>
      <c r="T113" s="184" t="s">
        <v>1179</v>
      </c>
      <c r="U113" s="90">
        <f t="shared" ref="U113:U130" si="72">IFERROR(IF(F113="Según demanda",(Q113+L113+G113)/(H113+M113+R113),(Q113+L113+G113)/F113),0)</f>
        <v>0.75</v>
      </c>
      <c r="V113" s="104">
        <v>16</v>
      </c>
      <c r="W113" s="229">
        <v>16</v>
      </c>
      <c r="X113" s="230">
        <f t="shared" ref="X113:X130" si="73">IFERROR((V113/W113),0)</f>
        <v>1</v>
      </c>
      <c r="Y113" s="184" t="s">
        <v>1252</v>
      </c>
      <c r="Z113" s="90">
        <f t="shared" ref="Z113:Z143" si="74">IFERROR(IF(F113="Según demanda",(V113+Q113+L113+G113)/(H113+M113+R113+W113),(V113+Q113+L113+G113)/F113),0)</f>
        <v>1</v>
      </c>
    </row>
    <row r="114" spans="1:26" s="166" customFormat="1" ht="166.2" customHeight="1">
      <c r="A114" s="167" t="s">
        <v>362</v>
      </c>
      <c r="B114" s="197" t="s">
        <v>955</v>
      </c>
      <c r="C114" s="157" t="s">
        <v>956</v>
      </c>
      <c r="D114" s="197" t="s">
        <v>957</v>
      </c>
      <c r="E114" s="198" t="s">
        <v>1180</v>
      </c>
      <c r="F114" s="143" t="s">
        <v>905</v>
      </c>
      <c r="G114" s="89">
        <v>2</v>
      </c>
      <c r="H114" s="229">
        <v>2</v>
      </c>
      <c r="I114" s="230">
        <f t="shared" si="67"/>
        <v>1</v>
      </c>
      <c r="J114" s="185" t="s">
        <v>958</v>
      </c>
      <c r="K114" s="90">
        <f t="shared" si="68"/>
        <v>1</v>
      </c>
      <c r="L114" s="89">
        <v>2</v>
      </c>
      <c r="M114" s="229">
        <v>2</v>
      </c>
      <c r="N114" s="230">
        <f t="shared" si="69"/>
        <v>1</v>
      </c>
      <c r="O114" s="185" t="s">
        <v>1067</v>
      </c>
      <c r="P114" s="90">
        <f t="shared" si="70"/>
        <v>1</v>
      </c>
      <c r="Q114" s="89">
        <v>2</v>
      </c>
      <c r="R114" s="229">
        <v>2</v>
      </c>
      <c r="S114" s="230">
        <f t="shared" si="71"/>
        <v>1</v>
      </c>
      <c r="T114" s="185" t="s">
        <v>1181</v>
      </c>
      <c r="U114" s="90">
        <f t="shared" si="72"/>
        <v>1</v>
      </c>
      <c r="V114" s="104">
        <v>2</v>
      </c>
      <c r="W114" s="229">
        <v>2</v>
      </c>
      <c r="X114" s="230">
        <f t="shared" si="73"/>
        <v>1</v>
      </c>
      <c r="Y114" s="185" t="s">
        <v>1253</v>
      </c>
      <c r="Z114" s="90">
        <f t="shared" si="74"/>
        <v>1</v>
      </c>
    </row>
    <row r="115" spans="1:26" s="166" customFormat="1" ht="166.2" customHeight="1">
      <c r="A115" s="168" t="s">
        <v>363</v>
      </c>
      <c r="B115" s="159" t="s">
        <v>600</v>
      </c>
      <c r="C115" s="199" t="s">
        <v>959</v>
      </c>
      <c r="D115" s="200" t="s">
        <v>960</v>
      </c>
      <c r="E115" s="144" t="s">
        <v>636</v>
      </c>
      <c r="F115" s="144" t="s">
        <v>905</v>
      </c>
      <c r="G115" s="134">
        <v>17</v>
      </c>
      <c r="H115" s="232">
        <v>17</v>
      </c>
      <c r="I115" s="233">
        <f t="shared" si="67"/>
        <v>1</v>
      </c>
      <c r="J115" s="186" t="s">
        <v>961</v>
      </c>
      <c r="K115" s="135">
        <f t="shared" si="68"/>
        <v>1</v>
      </c>
      <c r="L115" s="134">
        <v>17</v>
      </c>
      <c r="M115" s="232">
        <v>17</v>
      </c>
      <c r="N115" s="233">
        <f t="shared" si="69"/>
        <v>1</v>
      </c>
      <c r="O115" s="186" t="s">
        <v>1068</v>
      </c>
      <c r="P115" s="135">
        <f t="shared" si="70"/>
        <v>1</v>
      </c>
      <c r="Q115" s="104">
        <v>17</v>
      </c>
      <c r="R115" s="229">
        <v>17</v>
      </c>
      <c r="S115" s="230">
        <f t="shared" si="71"/>
        <v>1</v>
      </c>
      <c r="T115" s="186" t="s">
        <v>1182</v>
      </c>
      <c r="U115" s="90">
        <f t="shared" si="72"/>
        <v>1</v>
      </c>
      <c r="V115" s="104">
        <v>16</v>
      </c>
      <c r="W115" s="229">
        <v>16</v>
      </c>
      <c r="X115" s="230">
        <f t="shared" si="73"/>
        <v>1</v>
      </c>
      <c r="Y115" s="186" t="s">
        <v>1254</v>
      </c>
      <c r="Z115" s="90">
        <f t="shared" si="74"/>
        <v>1</v>
      </c>
    </row>
    <row r="116" spans="1:26" s="166" customFormat="1" ht="166.2" customHeight="1">
      <c r="A116" s="213" t="s">
        <v>363</v>
      </c>
      <c r="B116" s="201" t="s">
        <v>601</v>
      </c>
      <c r="C116" s="202" t="s">
        <v>602</v>
      </c>
      <c r="D116" s="203" t="s">
        <v>962</v>
      </c>
      <c r="E116" s="204" t="s">
        <v>637</v>
      </c>
      <c r="F116" s="144" t="s">
        <v>905</v>
      </c>
      <c r="G116" s="134">
        <v>7</v>
      </c>
      <c r="H116" s="232">
        <v>7</v>
      </c>
      <c r="I116" s="230">
        <f t="shared" si="67"/>
        <v>1</v>
      </c>
      <c r="J116" s="186" t="s">
        <v>963</v>
      </c>
      <c r="K116" s="90">
        <f t="shared" si="68"/>
        <v>1</v>
      </c>
      <c r="L116" s="134">
        <v>7</v>
      </c>
      <c r="M116" s="232">
        <v>7</v>
      </c>
      <c r="N116" s="230">
        <f t="shared" si="69"/>
        <v>1</v>
      </c>
      <c r="O116" s="186" t="s">
        <v>1069</v>
      </c>
      <c r="P116" s="135">
        <f t="shared" si="70"/>
        <v>1</v>
      </c>
      <c r="Q116" s="104">
        <v>7</v>
      </c>
      <c r="R116" s="229">
        <v>7</v>
      </c>
      <c r="S116" s="230">
        <f t="shared" si="71"/>
        <v>1</v>
      </c>
      <c r="T116" s="186" t="s">
        <v>1183</v>
      </c>
      <c r="U116" s="90">
        <f t="shared" si="72"/>
        <v>1</v>
      </c>
      <c r="V116" s="104">
        <v>7</v>
      </c>
      <c r="W116" s="229">
        <v>7</v>
      </c>
      <c r="X116" s="230">
        <f t="shared" si="73"/>
        <v>1</v>
      </c>
      <c r="Y116" s="186" t="s">
        <v>1255</v>
      </c>
      <c r="Z116" s="90">
        <f t="shared" si="74"/>
        <v>1</v>
      </c>
    </row>
    <row r="117" spans="1:26" s="166" customFormat="1" ht="166.2" customHeight="1">
      <c r="A117" s="214" t="s">
        <v>45</v>
      </c>
      <c r="B117" s="205" t="s">
        <v>603</v>
      </c>
      <c r="C117" s="202" t="s">
        <v>604</v>
      </c>
      <c r="D117" s="202" t="s">
        <v>605</v>
      </c>
      <c r="E117" s="206" t="s">
        <v>638</v>
      </c>
      <c r="F117" s="160" t="s">
        <v>905</v>
      </c>
      <c r="G117" s="161">
        <v>11731933000</v>
      </c>
      <c r="H117" s="162">
        <v>11787505000</v>
      </c>
      <c r="I117" s="230">
        <f t="shared" si="67"/>
        <v>0.99528551631579376</v>
      </c>
      <c r="J117" s="187" t="s">
        <v>964</v>
      </c>
      <c r="K117" s="90">
        <f>IFERROR(IF(F117="Según demanda",G117/H117,G117/F117),0)</f>
        <v>0.99528551631579376</v>
      </c>
      <c r="L117" s="134">
        <v>11603912000</v>
      </c>
      <c r="M117" s="232">
        <v>11787505000</v>
      </c>
      <c r="N117" s="230">
        <f t="shared" si="69"/>
        <v>0.98442477861091049</v>
      </c>
      <c r="O117" s="186" t="s">
        <v>1070</v>
      </c>
      <c r="P117" s="90">
        <f t="shared" si="70"/>
        <v>0.98985514746335213</v>
      </c>
      <c r="Q117" s="134">
        <v>11603912000</v>
      </c>
      <c r="R117" s="232">
        <v>11787505000</v>
      </c>
      <c r="S117" s="230">
        <f t="shared" si="71"/>
        <v>0.98442477861091049</v>
      </c>
      <c r="T117" s="186" t="s">
        <v>1184</v>
      </c>
      <c r="U117" s="90">
        <f t="shared" si="72"/>
        <v>0.98804502451253817</v>
      </c>
      <c r="V117" s="104">
        <v>11787505000</v>
      </c>
      <c r="W117" s="229">
        <v>11787505000</v>
      </c>
      <c r="X117" s="230">
        <f t="shared" si="73"/>
        <v>1</v>
      </c>
      <c r="Y117" s="186" t="s">
        <v>1256</v>
      </c>
      <c r="Z117" s="90">
        <f>IFERROR(IF(F117="Según demanda",(V117+Q117+L117+G117)/(H117+M117+R117+W117),(V117+Q117+L117+G117)/F117),0)</f>
        <v>0.9910337683844036</v>
      </c>
    </row>
    <row r="118" spans="1:26" s="166" customFormat="1" ht="166.2" customHeight="1">
      <c r="A118" s="167" t="s">
        <v>1185</v>
      </c>
      <c r="B118" s="197" t="s">
        <v>606</v>
      </c>
      <c r="C118" s="157" t="s">
        <v>965</v>
      </c>
      <c r="D118" s="197" t="s">
        <v>607</v>
      </c>
      <c r="E118" s="207" t="s">
        <v>966</v>
      </c>
      <c r="F118" s="143" t="s">
        <v>905</v>
      </c>
      <c r="G118" s="89">
        <v>14</v>
      </c>
      <c r="H118" s="229">
        <v>14</v>
      </c>
      <c r="I118" s="230">
        <f t="shared" si="67"/>
        <v>1</v>
      </c>
      <c r="J118" s="185" t="s">
        <v>967</v>
      </c>
      <c r="K118" s="90">
        <f t="shared" si="68"/>
        <v>1</v>
      </c>
      <c r="L118" s="89">
        <v>18</v>
      </c>
      <c r="M118" s="229">
        <v>18</v>
      </c>
      <c r="N118" s="230">
        <f t="shared" si="69"/>
        <v>1</v>
      </c>
      <c r="O118" s="185" t="s">
        <v>1071</v>
      </c>
      <c r="P118" s="90">
        <f t="shared" si="70"/>
        <v>1</v>
      </c>
      <c r="Q118" s="104">
        <v>23</v>
      </c>
      <c r="R118" s="229">
        <v>23</v>
      </c>
      <c r="S118" s="230">
        <f t="shared" si="71"/>
        <v>1</v>
      </c>
      <c r="T118" s="185" t="s">
        <v>1186</v>
      </c>
      <c r="U118" s="90">
        <f t="shared" si="72"/>
        <v>1</v>
      </c>
      <c r="V118" s="104">
        <v>51</v>
      </c>
      <c r="W118" s="229">
        <v>51</v>
      </c>
      <c r="X118" s="230">
        <f t="shared" si="73"/>
        <v>1</v>
      </c>
      <c r="Y118" s="185" t="s">
        <v>1257</v>
      </c>
      <c r="Z118" s="90">
        <f t="shared" si="74"/>
        <v>1</v>
      </c>
    </row>
    <row r="119" spans="1:26" s="166" customFormat="1" ht="166.2" customHeight="1">
      <c r="A119" s="212" t="s">
        <v>47</v>
      </c>
      <c r="B119" s="201" t="s">
        <v>608</v>
      </c>
      <c r="C119" s="205" t="s">
        <v>609</v>
      </c>
      <c r="D119" s="201" t="s">
        <v>610</v>
      </c>
      <c r="E119" s="204" t="s">
        <v>968</v>
      </c>
      <c r="F119" s="227" t="s">
        <v>905</v>
      </c>
      <c r="G119" s="89">
        <v>1</v>
      </c>
      <c r="H119" s="229">
        <v>1</v>
      </c>
      <c r="I119" s="230">
        <f>IFERROR((G119/H119),0)</f>
        <v>1</v>
      </c>
      <c r="J119" s="185" t="s">
        <v>969</v>
      </c>
      <c r="K119" s="90">
        <f t="shared" si="68"/>
        <v>1</v>
      </c>
      <c r="L119" s="89">
        <v>0</v>
      </c>
      <c r="M119" s="229">
        <v>0</v>
      </c>
      <c r="N119" s="230">
        <v>0</v>
      </c>
      <c r="O119" s="185" t="s">
        <v>1072</v>
      </c>
      <c r="P119" s="90">
        <f>IFERROR(IF(K119="Según demanda",L119/M119,L119/K119),0)</f>
        <v>0</v>
      </c>
      <c r="Q119" s="104">
        <v>0</v>
      </c>
      <c r="R119" s="229">
        <v>0</v>
      </c>
      <c r="S119" s="230">
        <f t="shared" si="71"/>
        <v>0</v>
      </c>
      <c r="T119" s="185" t="s">
        <v>1072</v>
      </c>
      <c r="U119" s="90">
        <f>IFERROR(IF(P119="Según demanda",Q119/R119,Q119/P119),0)</f>
        <v>0</v>
      </c>
      <c r="V119" s="104">
        <v>1</v>
      </c>
      <c r="W119" s="229">
        <v>1</v>
      </c>
      <c r="X119" s="230">
        <f t="shared" si="73"/>
        <v>1</v>
      </c>
      <c r="Y119" s="185" t="s">
        <v>1258</v>
      </c>
      <c r="Z119" s="90">
        <f t="shared" si="74"/>
        <v>1</v>
      </c>
    </row>
    <row r="120" spans="1:26" s="166" customFormat="1" ht="166.2" customHeight="1">
      <c r="A120" s="167" t="s">
        <v>46</v>
      </c>
      <c r="B120" s="197" t="s">
        <v>970</v>
      </c>
      <c r="C120" s="157" t="s">
        <v>971</v>
      </c>
      <c r="D120" s="197" t="s">
        <v>972</v>
      </c>
      <c r="E120" s="197" t="s">
        <v>973</v>
      </c>
      <c r="F120" s="227" t="s">
        <v>905</v>
      </c>
      <c r="G120" s="89">
        <v>0</v>
      </c>
      <c r="H120" s="229">
        <v>0</v>
      </c>
      <c r="I120" s="230">
        <f t="shared" si="67"/>
        <v>0</v>
      </c>
      <c r="J120" s="185" t="s">
        <v>974</v>
      </c>
      <c r="K120" s="90">
        <f t="shared" si="68"/>
        <v>0</v>
      </c>
      <c r="L120" s="92">
        <v>0</v>
      </c>
      <c r="M120" s="92">
        <v>0</v>
      </c>
      <c r="N120" s="230">
        <f t="shared" si="69"/>
        <v>0</v>
      </c>
      <c r="O120" s="185" t="s">
        <v>1073</v>
      </c>
      <c r="P120" s="90">
        <f t="shared" si="70"/>
        <v>0</v>
      </c>
      <c r="Q120" s="105">
        <v>0</v>
      </c>
      <c r="R120" s="92">
        <v>0</v>
      </c>
      <c r="S120" s="230">
        <f t="shared" si="71"/>
        <v>0</v>
      </c>
      <c r="T120" s="185" t="s">
        <v>1187</v>
      </c>
      <c r="U120" s="90">
        <f t="shared" si="72"/>
        <v>0</v>
      </c>
      <c r="V120" s="104">
        <v>1</v>
      </c>
      <c r="W120" s="229">
        <v>1</v>
      </c>
      <c r="X120" s="230">
        <f t="shared" si="73"/>
        <v>1</v>
      </c>
      <c r="Y120" s="185" t="s">
        <v>1187</v>
      </c>
      <c r="Z120" s="90">
        <f t="shared" si="74"/>
        <v>1</v>
      </c>
    </row>
    <row r="121" spans="1:26" s="166" customFormat="1" ht="166.2" customHeight="1">
      <c r="A121" s="167" t="s">
        <v>47</v>
      </c>
      <c r="B121" s="197" t="s">
        <v>611</v>
      </c>
      <c r="C121" s="157" t="s">
        <v>612</v>
      </c>
      <c r="D121" s="197" t="s">
        <v>975</v>
      </c>
      <c r="E121" s="197" t="s">
        <v>613</v>
      </c>
      <c r="F121" s="227">
        <v>1</v>
      </c>
      <c r="G121" s="89" t="s">
        <v>360</v>
      </c>
      <c r="H121" s="229">
        <v>1</v>
      </c>
      <c r="I121" s="230">
        <f t="shared" si="67"/>
        <v>1</v>
      </c>
      <c r="J121" s="185" t="s">
        <v>976</v>
      </c>
      <c r="K121" s="90"/>
      <c r="L121" s="236">
        <v>0</v>
      </c>
      <c r="M121" s="229">
        <v>0</v>
      </c>
      <c r="N121" s="230">
        <f t="shared" si="69"/>
        <v>0</v>
      </c>
      <c r="O121" s="185" t="s">
        <v>1074</v>
      </c>
      <c r="P121" s="90">
        <f t="shared" si="70"/>
        <v>1</v>
      </c>
      <c r="Q121" s="104">
        <v>0</v>
      </c>
      <c r="R121" s="229">
        <v>0</v>
      </c>
      <c r="S121" s="230">
        <f t="shared" si="71"/>
        <v>0</v>
      </c>
      <c r="T121" s="185" t="s">
        <v>1074</v>
      </c>
      <c r="U121" s="90">
        <f t="shared" si="72"/>
        <v>1</v>
      </c>
      <c r="V121" s="104">
        <v>0</v>
      </c>
      <c r="W121" s="229">
        <v>0</v>
      </c>
      <c r="X121" s="230">
        <f t="shared" si="73"/>
        <v>0</v>
      </c>
      <c r="Y121" s="185" t="s">
        <v>1074</v>
      </c>
      <c r="Z121" s="90">
        <f t="shared" si="74"/>
        <v>1</v>
      </c>
    </row>
    <row r="122" spans="1:26" s="166" customFormat="1" ht="166.2" customHeight="1">
      <c r="A122" s="167" t="s">
        <v>48</v>
      </c>
      <c r="B122" s="227" t="s">
        <v>977</v>
      </c>
      <c r="C122" s="163" t="s">
        <v>978</v>
      </c>
      <c r="D122" s="142" t="s">
        <v>979</v>
      </c>
      <c r="E122" s="142" t="s">
        <v>614</v>
      </c>
      <c r="F122" s="227">
        <v>1</v>
      </c>
      <c r="G122" s="89">
        <v>1</v>
      </c>
      <c r="H122" s="229">
        <v>1</v>
      </c>
      <c r="I122" s="230">
        <f t="shared" si="67"/>
        <v>1</v>
      </c>
      <c r="J122" s="128" t="s">
        <v>980</v>
      </c>
      <c r="K122" s="91">
        <f t="shared" si="68"/>
        <v>1</v>
      </c>
      <c r="L122" s="236">
        <v>1</v>
      </c>
      <c r="M122" s="229">
        <v>1</v>
      </c>
      <c r="N122" s="230">
        <f t="shared" si="69"/>
        <v>1</v>
      </c>
      <c r="O122" s="184" t="s">
        <v>1188</v>
      </c>
      <c r="P122" s="91">
        <f>IFERROR(IF(K122="Según demanda",L122/M122,L122/K122),0)</f>
        <v>1</v>
      </c>
      <c r="Q122" s="104">
        <v>1</v>
      </c>
      <c r="R122" s="229">
        <v>1</v>
      </c>
      <c r="S122" s="230">
        <f t="shared" si="71"/>
        <v>1</v>
      </c>
      <c r="T122" s="163" t="s">
        <v>1189</v>
      </c>
      <c r="U122" s="90">
        <f t="shared" si="72"/>
        <v>3</v>
      </c>
      <c r="V122" s="104">
        <v>1</v>
      </c>
      <c r="W122" s="229">
        <v>1</v>
      </c>
      <c r="X122" s="230">
        <f t="shared" si="73"/>
        <v>1</v>
      </c>
      <c r="Y122" s="163" t="s">
        <v>1259</v>
      </c>
      <c r="Z122" s="90">
        <f t="shared" si="74"/>
        <v>4</v>
      </c>
    </row>
    <row r="123" spans="1:26" s="166" customFormat="1" ht="166.2" customHeight="1">
      <c r="A123" s="167" t="s">
        <v>364</v>
      </c>
      <c r="B123" s="208" t="s">
        <v>615</v>
      </c>
      <c r="C123" s="163" t="s">
        <v>616</v>
      </c>
      <c r="D123" s="197" t="s">
        <v>617</v>
      </c>
      <c r="E123" s="142" t="s">
        <v>981</v>
      </c>
      <c r="F123" s="227">
        <v>6</v>
      </c>
      <c r="G123" s="89">
        <v>0</v>
      </c>
      <c r="H123" s="229">
        <v>0</v>
      </c>
      <c r="I123" s="230">
        <f t="shared" si="67"/>
        <v>0</v>
      </c>
      <c r="J123" s="236" t="s">
        <v>982</v>
      </c>
      <c r="K123" s="91">
        <f t="shared" si="68"/>
        <v>0</v>
      </c>
      <c r="L123" s="236">
        <v>0</v>
      </c>
      <c r="M123" s="229">
        <v>0</v>
      </c>
      <c r="N123" s="230">
        <f t="shared" si="69"/>
        <v>0</v>
      </c>
      <c r="O123" s="236" t="s">
        <v>982</v>
      </c>
      <c r="P123" s="90">
        <f t="shared" si="70"/>
        <v>0</v>
      </c>
      <c r="Q123" s="104">
        <v>6</v>
      </c>
      <c r="R123" s="229">
        <v>6</v>
      </c>
      <c r="S123" s="230">
        <f t="shared" si="71"/>
        <v>1</v>
      </c>
      <c r="T123" s="209" t="s">
        <v>1190</v>
      </c>
      <c r="U123" s="90">
        <f t="shared" si="72"/>
        <v>1</v>
      </c>
      <c r="V123" s="104"/>
      <c r="W123" s="229"/>
      <c r="X123" s="230">
        <f t="shared" si="73"/>
        <v>0</v>
      </c>
      <c r="Y123" s="209" t="s">
        <v>1260</v>
      </c>
      <c r="Z123" s="90">
        <f t="shared" si="74"/>
        <v>1</v>
      </c>
    </row>
    <row r="124" spans="1:26" s="166" customFormat="1" ht="166.2" customHeight="1">
      <c r="A124" s="167" t="s">
        <v>49</v>
      </c>
      <c r="B124" s="227" t="s">
        <v>618</v>
      </c>
      <c r="C124" s="163" t="s">
        <v>619</v>
      </c>
      <c r="D124" s="197" t="s">
        <v>983</v>
      </c>
      <c r="E124" s="142" t="s">
        <v>639</v>
      </c>
      <c r="F124" s="142" t="s">
        <v>905</v>
      </c>
      <c r="G124" s="164">
        <v>3153971944.4899998</v>
      </c>
      <c r="H124" s="165">
        <v>29762488019.16</v>
      </c>
      <c r="I124" s="230">
        <f t="shared" si="67"/>
        <v>0.10597138056669148</v>
      </c>
      <c r="J124" s="185" t="s">
        <v>984</v>
      </c>
      <c r="K124" s="429">
        <f t="shared" si="68"/>
        <v>0.10597138056669148</v>
      </c>
      <c r="L124" s="145">
        <v>9609840855.9300003</v>
      </c>
      <c r="M124" s="145">
        <v>29762488019.16</v>
      </c>
      <c r="N124" s="430">
        <f t="shared" si="69"/>
        <v>0.32288432505184167</v>
      </c>
      <c r="O124" s="188" t="s">
        <v>1075</v>
      </c>
      <c r="P124" s="431">
        <f t="shared" si="70"/>
        <v>0.21442785280926657</v>
      </c>
      <c r="Q124" s="145">
        <v>9609840855.9300003</v>
      </c>
      <c r="R124" s="145">
        <v>30222902157.66</v>
      </c>
      <c r="S124" s="430">
        <f t="shared" si="71"/>
        <v>0.31796552183504934</v>
      </c>
      <c r="T124" s="210" t="s">
        <v>1261</v>
      </c>
      <c r="U124" s="432">
        <f t="shared" si="72"/>
        <v>0.24929451376547601</v>
      </c>
      <c r="V124" s="145">
        <v>31201906732.900002</v>
      </c>
      <c r="W124" s="145">
        <v>38863919073.660004</v>
      </c>
      <c r="X124" s="430">
        <f t="shared" si="73"/>
        <v>0.80285023941517708</v>
      </c>
      <c r="Y124" s="210" t="s">
        <v>1262</v>
      </c>
      <c r="Z124" s="431">
        <f t="shared" si="74"/>
        <v>0.4165680095188049</v>
      </c>
    </row>
    <row r="125" spans="1:26" s="166" customFormat="1" ht="166.2" customHeight="1">
      <c r="A125" s="167" t="s">
        <v>50</v>
      </c>
      <c r="B125" s="197" t="s">
        <v>985</v>
      </c>
      <c r="C125" s="157" t="s">
        <v>986</v>
      </c>
      <c r="D125" s="197" t="s">
        <v>620</v>
      </c>
      <c r="E125" s="197" t="s">
        <v>640</v>
      </c>
      <c r="F125" s="227" t="s">
        <v>905</v>
      </c>
      <c r="G125" s="89">
        <v>1</v>
      </c>
      <c r="H125" s="229">
        <v>1</v>
      </c>
      <c r="I125" s="230">
        <f t="shared" si="67"/>
        <v>1</v>
      </c>
      <c r="J125" s="185" t="s">
        <v>987</v>
      </c>
      <c r="K125" s="90">
        <f t="shared" si="68"/>
        <v>1</v>
      </c>
      <c r="L125" s="89">
        <v>1</v>
      </c>
      <c r="M125" s="229">
        <v>1</v>
      </c>
      <c r="N125" s="230">
        <f t="shared" si="69"/>
        <v>1</v>
      </c>
      <c r="O125" s="185" t="s">
        <v>1076</v>
      </c>
      <c r="P125" s="90">
        <f t="shared" si="70"/>
        <v>1</v>
      </c>
      <c r="Q125" s="104">
        <v>2</v>
      </c>
      <c r="R125" s="229">
        <v>2</v>
      </c>
      <c r="S125" s="146">
        <f t="shared" si="71"/>
        <v>1</v>
      </c>
      <c r="T125" s="211" t="s">
        <v>1191</v>
      </c>
      <c r="U125" s="90">
        <f t="shared" si="72"/>
        <v>1</v>
      </c>
      <c r="V125" s="104">
        <v>1</v>
      </c>
      <c r="W125" s="229">
        <v>1</v>
      </c>
      <c r="X125" s="230">
        <f t="shared" si="73"/>
        <v>1</v>
      </c>
      <c r="Y125" s="211" t="s">
        <v>1263</v>
      </c>
      <c r="Z125" s="90">
        <f t="shared" si="74"/>
        <v>1</v>
      </c>
    </row>
    <row r="126" spans="1:26" s="166" customFormat="1" ht="166.2" customHeight="1">
      <c r="A126" s="212" t="s">
        <v>365</v>
      </c>
      <c r="B126" s="197" t="s">
        <v>621</v>
      </c>
      <c r="C126" s="157" t="s">
        <v>988</v>
      </c>
      <c r="D126" s="197" t="s">
        <v>989</v>
      </c>
      <c r="E126" s="197" t="s">
        <v>990</v>
      </c>
      <c r="F126" s="227">
        <v>12</v>
      </c>
      <c r="G126" s="89">
        <v>3</v>
      </c>
      <c r="H126" s="229">
        <v>12</v>
      </c>
      <c r="I126" s="230">
        <f t="shared" si="67"/>
        <v>0.25</v>
      </c>
      <c r="J126" s="185" t="s">
        <v>991</v>
      </c>
      <c r="K126" s="90">
        <f t="shared" si="68"/>
        <v>0.25</v>
      </c>
      <c r="L126" s="236">
        <v>3</v>
      </c>
      <c r="M126" s="229">
        <v>12</v>
      </c>
      <c r="N126" s="230">
        <f t="shared" si="69"/>
        <v>0.25</v>
      </c>
      <c r="O126" s="189" t="s">
        <v>1077</v>
      </c>
      <c r="P126" s="90">
        <f t="shared" si="70"/>
        <v>0.5</v>
      </c>
      <c r="Q126" s="104">
        <v>3</v>
      </c>
      <c r="R126" s="229">
        <v>12</v>
      </c>
      <c r="S126" s="146">
        <f t="shared" si="71"/>
        <v>0.25</v>
      </c>
      <c r="T126" s="189" t="s">
        <v>1192</v>
      </c>
      <c r="U126" s="90">
        <f t="shared" si="72"/>
        <v>0.75</v>
      </c>
      <c r="V126" s="104">
        <v>3</v>
      </c>
      <c r="W126" s="229">
        <v>12</v>
      </c>
      <c r="X126" s="230">
        <f t="shared" si="73"/>
        <v>0.25</v>
      </c>
      <c r="Y126" s="209" t="s">
        <v>1264</v>
      </c>
      <c r="Z126" s="90">
        <f t="shared" si="74"/>
        <v>1</v>
      </c>
    </row>
    <row r="127" spans="1:26" s="166" customFormat="1" ht="166.2" customHeight="1">
      <c r="A127" s="212" t="s">
        <v>51</v>
      </c>
      <c r="B127" s="208" t="s">
        <v>622</v>
      </c>
      <c r="C127" s="157" t="s">
        <v>623</v>
      </c>
      <c r="D127" s="197" t="s">
        <v>624</v>
      </c>
      <c r="E127" s="197" t="s">
        <v>641</v>
      </c>
      <c r="F127" s="227">
        <v>4</v>
      </c>
      <c r="G127" s="89" t="s">
        <v>360</v>
      </c>
      <c r="H127" s="229">
        <v>4</v>
      </c>
      <c r="I127" s="230">
        <f t="shared" si="67"/>
        <v>0.25</v>
      </c>
      <c r="J127" s="185" t="s">
        <v>992</v>
      </c>
      <c r="K127" s="90">
        <f t="shared" si="68"/>
        <v>0.25</v>
      </c>
      <c r="L127" s="236">
        <v>2</v>
      </c>
      <c r="M127" s="229">
        <v>4</v>
      </c>
      <c r="N127" s="230">
        <f t="shared" si="69"/>
        <v>0.5</v>
      </c>
      <c r="O127" s="185" t="s">
        <v>1078</v>
      </c>
      <c r="P127" s="90">
        <f t="shared" si="70"/>
        <v>0.75</v>
      </c>
      <c r="Q127" s="104">
        <v>3</v>
      </c>
      <c r="R127" s="229">
        <v>4</v>
      </c>
      <c r="S127" s="230">
        <f t="shared" si="71"/>
        <v>0.75</v>
      </c>
      <c r="T127" s="185" t="s">
        <v>1193</v>
      </c>
      <c r="U127" s="90">
        <f t="shared" si="72"/>
        <v>1.5</v>
      </c>
      <c r="V127" s="104">
        <v>4</v>
      </c>
      <c r="W127" s="229">
        <v>4</v>
      </c>
      <c r="X127" s="230">
        <f t="shared" si="73"/>
        <v>1</v>
      </c>
      <c r="Y127" s="158" t="s">
        <v>1265</v>
      </c>
      <c r="Z127" s="90">
        <f t="shared" si="74"/>
        <v>2.5</v>
      </c>
    </row>
    <row r="128" spans="1:26" s="166" customFormat="1" ht="166.2" customHeight="1">
      <c r="A128" s="212" t="s">
        <v>52</v>
      </c>
      <c r="B128" s="208" t="s">
        <v>625</v>
      </c>
      <c r="C128" s="157" t="s">
        <v>993</v>
      </c>
      <c r="D128" s="197" t="s">
        <v>626</v>
      </c>
      <c r="E128" s="197" t="s">
        <v>642</v>
      </c>
      <c r="F128" s="142" t="s">
        <v>905</v>
      </c>
      <c r="G128" s="89">
        <v>795</v>
      </c>
      <c r="H128" s="229">
        <v>795</v>
      </c>
      <c r="I128" s="230">
        <f t="shared" si="67"/>
        <v>1</v>
      </c>
      <c r="J128" s="185" t="s">
        <v>994</v>
      </c>
      <c r="K128" s="90">
        <f t="shared" si="68"/>
        <v>1</v>
      </c>
      <c r="L128" s="133">
        <v>1623</v>
      </c>
      <c r="M128" s="229">
        <v>1623</v>
      </c>
      <c r="N128" s="230">
        <f t="shared" si="69"/>
        <v>1</v>
      </c>
      <c r="O128" s="190" t="s">
        <v>1079</v>
      </c>
      <c r="P128" s="90">
        <f t="shared" si="70"/>
        <v>1</v>
      </c>
      <c r="Q128" s="104">
        <v>2552</v>
      </c>
      <c r="R128" s="229">
        <v>2552</v>
      </c>
      <c r="S128" s="146">
        <f t="shared" si="71"/>
        <v>1</v>
      </c>
      <c r="T128" s="209" t="s">
        <v>1194</v>
      </c>
      <c r="U128" s="90">
        <f t="shared" si="72"/>
        <v>1</v>
      </c>
      <c r="V128" s="104">
        <v>3942</v>
      </c>
      <c r="W128" s="229">
        <v>3942</v>
      </c>
      <c r="X128" s="230">
        <f t="shared" si="73"/>
        <v>1</v>
      </c>
      <c r="Y128" s="209" t="s">
        <v>1266</v>
      </c>
      <c r="Z128" s="90">
        <f t="shared" si="74"/>
        <v>1</v>
      </c>
    </row>
    <row r="129" spans="1:26" s="166" customFormat="1" ht="166.2" customHeight="1">
      <c r="A129" s="212" t="s">
        <v>53</v>
      </c>
      <c r="B129" s="208" t="s">
        <v>627</v>
      </c>
      <c r="C129" s="157" t="s">
        <v>628</v>
      </c>
      <c r="D129" s="197" t="s">
        <v>995</v>
      </c>
      <c r="E129" s="197" t="s">
        <v>643</v>
      </c>
      <c r="F129" s="227" t="s">
        <v>905</v>
      </c>
      <c r="G129" s="89">
        <v>577</v>
      </c>
      <c r="H129" s="229">
        <v>577</v>
      </c>
      <c r="I129" s="230">
        <f t="shared" si="67"/>
        <v>1</v>
      </c>
      <c r="J129" s="185" t="s">
        <v>996</v>
      </c>
      <c r="K129" s="90">
        <f>IFERROR(IF(F129="Según demanda",G129/H129,G129/F129),0)</f>
        <v>1</v>
      </c>
      <c r="L129" s="133">
        <v>1440</v>
      </c>
      <c r="M129" s="92">
        <v>1440</v>
      </c>
      <c r="N129" s="230">
        <f t="shared" si="69"/>
        <v>1</v>
      </c>
      <c r="O129" s="185" t="s">
        <v>1195</v>
      </c>
      <c r="P129" s="90">
        <f t="shared" si="70"/>
        <v>1</v>
      </c>
      <c r="Q129" s="104">
        <v>1789</v>
      </c>
      <c r="R129" s="104">
        <v>1789</v>
      </c>
      <c r="S129" s="230">
        <f t="shared" si="71"/>
        <v>1</v>
      </c>
      <c r="T129" s="185" t="s">
        <v>1267</v>
      </c>
      <c r="U129" s="90">
        <f t="shared" si="72"/>
        <v>1</v>
      </c>
      <c r="V129" s="229">
        <v>3092</v>
      </c>
      <c r="W129" s="229">
        <v>3092</v>
      </c>
      <c r="X129" s="230">
        <f t="shared" si="73"/>
        <v>1</v>
      </c>
      <c r="Y129" s="185" t="s">
        <v>1268</v>
      </c>
      <c r="Z129" s="90">
        <f t="shared" si="74"/>
        <v>1</v>
      </c>
    </row>
    <row r="130" spans="1:26" s="166" customFormat="1" ht="166.2" customHeight="1">
      <c r="A130" s="167" t="s">
        <v>54</v>
      </c>
      <c r="B130" s="142" t="s">
        <v>629</v>
      </c>
      <c r="C130" s="157" t="s">
        <v>630</v>
      </c>
      <c r="D130" s="142" t="s">
        <v>631</v>
      </c>
      <c r="E130" s="142" t="s">
        <v>631</v>
      </c>
      <c r="F130" s="227" t="s">
        <v>905</v>
      </c>
      <c r="G130" s="89">
        <v>4</v>
      </c>
      <c r="H130" s="229">
        <v>4</v>
      </c>
      <c r="I130" s="230">
        <f t="shared" si="67"/>
        <v>1</v>
      </c>
      <c r="J130" s="185" t="s">
        <v>997</v>
      </c>
      <c r="K130" s="90">
        <f t="shared" si="68"/>
        <v>1</v>
      </c>
      <c r="L130" s="236">
        <v>8</v>
      </c>
      <c r="M130" s="229">
        <v>8</v>
      </c>
      <c r="N130" s="230">
        <f t="shared" si="69"/>
        <v>1</v>
      </c>
      <c r="O130" s="185" t="s">
        <v>1080</v>
      </c>
      <c r="P130" s="90">
        <f t="shared" si="70"/>
        <v>1</v>
      </c>
      <c r="Q130" s="104">
        <v>11</v>
      </c>
      <c r="R130" s="229">
        <v>11</v>
      </c>
      <c r="S130" s="146">
        <f t="shared" si="71"/>
        <v>1</v>
      </c>
      <c r="T130" s="185" t="s">
        <v>1196</v>
      </c>
      <c r="U130" s="90">
        <f t="shared" si="72"/>
        <v>1</v>
      </c>
      <c r="V130" s="104">
        <v>9</v>
      </c>
      <c r="W130" s="229">
        <v>9</v>
      </c>
      <c r="X130" s="230">
        <f t="shared" si="73"/>
        <v>1</v>
      </c>
      <c r="Y130" s="209" t="s">
        <v>1269</v>
      </c>
      <c r="Z130" s="90">
        <f t="shared" si="74"/>
        <v>1</v>
      </c>
    </row>
    <row r="131" spans="1:26" s="166" customFormat="1" ht="166.2" customHeight="1" thickBot="1">
      <c r="A131" s="212" t="s">
        <v>55</v>
      </c>
      <c r="B131" s="208" t="s">
        <v>632</v>
      </c>
      <c r="C131" s="157" t="s">
        <v>633</v>
      </c>
      <c r="D131" s="197" t="s">
        <v>634</v>
      </c>
      <c r="E131" s="197" t="s">
        <v>634</v>
      </c>
      <c r="F131" s="227" t="s">
        <v>905</v>
      </c>
      <c r="G131" s="89">
        <v>9</v>
      </c>
      <c r="H131" s="229">
        <v>9</v>
      </c>
      <c r="I131" s="230">
        <f t="shared" si="67"/>
        <v>1</v>
      </c>
      <c r="J131" s="185" t="s">
        <v>998</v>
      </c>
      <c r="K131" s="90">
        <f t="shared" si="68"/>
        <v>1</v>
      </c>
      <c r="L131" s="236">
        <v>21</v>
      </c>
      <c r="M131" s="229">
        <v>21</v>
      </c>
      <c r="N131" s="230">
        <f t="shared" si="69"/>
        <v>1</v>
      </c>
      <c r="O131" s="185" t="s">
        <v>1081</v>
      </c>
      <c r="P131" s="90">
        <f t="shared" si="70"/>
        <v>1</v>
      </c>
      <c r="Q131" s="104">
        <v>23</v>
      </c>
      <c r="R131" s="229">
        <v>23</v>
      </c>
      <c r="S131" s="146">
        <f t="shared" si="71"/>
        <v>1</v>
      </c>
      <c r="T131" s="185" t="s">
        <v>1197</v>
      </c>
      <c r="U131" s="90">
        <f>IFERROR(IF(F131="Según demanda",(Q131+L131+G131)/(H131+M131+R131),(Q131+L131+G131)/F131),0)</f>
        <v>1</v>
      </c>
      <c r="V131" s="104">
        <v>21</v>
      </c>
      <c r="W131" s="229">
        <v>21</v>
      </c>
      <c r="X131" s="146">
        <f>IFERROR((V131/W131),0)</f>
        <v>1</v>
      </c>
      <c r="Y131" s="185" t="s">
        <v>1270</v>
      </c>
      <c r="Z131" s="90">
        <f t="shared" si="74"/>
        <v>1</v>
      </c>
    </row>
    <row r="132" spans="1:26" ht="55.8" customHeight="1">
      <c r="A132" s="705" t="s">
        <v>44</v>
      </c>
      <c r="B132" s="273" t="s">
        <v>644</v>
      </c>
      <c r="C132" s="612" t="s">
        <v>645</v>
      </c>
      <c r="D132" s="612" t="s">
        <v>646</v>
      </c>
      <c r="E132" s="612" t="s">
        <v>679</v>
      </c>
      <c r="F132" s="663" t="s">
        <v>905</v>
      </c>
      <c r="G132" s="680">
        <v>55</v>
      </c>
      <c r="H132" s="580">
        <v>55</v>
      </c>
      <c r="I132" s="563">
        <f>IFERROR((G132/H132),0)</f>
        <v>1</v>
      </c>
      <c r="J132" s="526"/>
      <c r="K132" s="525">
        <f t="shared" si="68"/>
        <v>1</v>
      </c>
      <c r="L132" s="523">
        <v>50</v>
      </c>
      <c r="M132" s="523">
        <v>50</v>
      </c>
      <c r="N132" s="568">
        <f>IFERROR((L132/M132),0)</f>
        <v>1</v>
      </c>
      <c r="O132" s="526"/>
      <c r="P132" s="524">
        <f t="shared" si="70"/>
        <v>1</v>
      </c>
      <c r="Q132" s="581">
        <v>56</v>
      </c>
      <c r="R132" s="549" t="s">
        <v>1228</v>
      </c>
      <c r="S132" s="568">
        <f t="shared" si="71"/>
        <v>1</v>
      </c>
      <c r="T132" s="582"/>
      <c r="U132" s="524">
        <f t="shared" ref="U132:U143" si="75">IFERROR(IF(F132="Según demanda",(Q132+L132+G132)/(H132+M132+R132),(Q132+L132+G132)/F132),0)</f>
        <v>1</v>
      </c>
      <c r="V132" s="581">
        <f>5+26+5+3+6+49+15+7+8</f>
        <v>124</v>
      </c>
      <c r="W132" s="549" t="s">
        <v>1310</v>
      </c>
      <c r="X132" s="568">
        <f t="shared" ref="X132:X143" si="76">IFERROR((V132/W132),0)</f>
        <v>1</v>
      </c>
      <c r="Y132" s="582"/>
      <c r="Z132" s="524">
        <f t="shared" si="74"/>
        <v>1</v>
      </c>
    </row>
    <row r="133" spans="1:26" ht="55.8" customHeight="1">
      <c r="A133" s="706"/>
      <c r="B133" s="273"/>
      <c r="C133" s="612" t="s">
        <v>647</v>
      </c>
      <c r="D133" s="612" t="s">
        <v>648</v>
      </c>
      <c r="E133" s="583" t="s">
        <v>680</v>
      </c>
      <c r="F133" s="663" t="s">
        <v>905</v>
      </c>
      <c r="G133" s="680">
        <v>4</v>
      </c>
      <c r="H133" s="580">
        <v>4</v>
      </c>
      <c r="I133" s="568">
        <f t="shared" ref="I133:I143" si="77">IFERROR((G133/H133),0)</f>
        <v>1</v>
      </c>
      <c r="J133" s="584"/>
      <c r="K133" s="525">
        <f t="shared" si="68"/>
        <v>1</v>
      </c>
      <c r="L133" s="523">
        <v>3</v>
      </c>
      <c r="M133" s="523">
        <v>3</v>
      </c>
      <c r="N133" s="568">
        <f t="shared" ref="N133:N143" si="78">IFERROR((L133/M133),0)</f>
        <v>1</v>
      </c>
      <c r="O133" s="584"/>
      <c r="P133" s="524">
        <f t="shared" si="70"/>
        <v>1</v>
      </c>
      <c r="Q133" s="581">
        <v>4</v>
      </c>
      <c r="R133" s="549" t="s">
        <v>1055</v>
      </c>
      <c r="S133" s="568">
        <f t="shared" si="71"/>
        <v>1</v>
      </c>
      <c r="T133" s="585"/>
      <c r="U133" s="524">
        <f t="shared" si="75"/>
        <v>1</v>
      </c>
      <c r="V133" s="581">
        <v>0</v>
      </c>
      <c r="W133" s="549" t="s">
        <v>366</v>
      </c>
      <c r="X133" s="568">
        <f t="shared" si="76"/>
        <v>0</v>
      </c>
      <c r="Y133" s="585"/>
      <c r="Z133" s="524">
        <f t="shared" si="74"/>
        <v>1</v>
      </c>
    </row>
    <row r="134" spans="1:26" ht="55.8" customHeight="1">
      <c r="A134" s="706"/>
      <c r="B134" s="273"/>
      <c r="C134" s="612" t="s">
        <v>649</v>
      </c>
      <c r="D134" s="612" t="s">
        <v>650</v>
      </c>
      <c r="E134" s="583" t="s">
        <v>681</v>
      </c>
      <c r="F134" s="663" t="s">
        <v>905</v>
      </c>
      <c r="G134" s="680">
        <v>1</v>
      </c>
      <c r="H134" s="580">
        <v>1</v>
      </c>
      <c r="I134" s="568">
        <f t="shared" si="77"/>
        <v>1</v>
      </c>
      <c r="J134" s="584"/>
      <c r="K134" s="525">
        <f t="shared" si="68"/>
        <v>1</v>
      </c>
      <c r="L134" s="523"/>
      <c r="M134" s="523"/>
      <c r="N134" s="568">
        <f t="shared" si="78"/>
        <v>0</v>
      </c>
      <c r="O134" s="584"/>
      <c r="P134" s="524">
        <f t="shared" si="70"/>
        <v>1</v>
      </c>
      <c r="Q134" s="581">
        <v>1</v>
      </c>
      <c r="R134" s="549" t="s">
        <v>360</v>
      </c>
      <c r="S134" s="568">
        <f t="shared" si="71"/>
        <v>1</v>
      </c>
      <c r="T134" s="586"/>
      <c r="U134" s="524">
        <f t="shared" si="75"/>
        <v>1</v>
      </c>
      <c r="V134" s="581">
        <v>0</v>
      </c>
      <c r="W134" s="549" t="s">
        <v>366</v>
      </c>
      <c r="X134" s="568">
        <f t="shared" si="76"/>
        <v>0</v>
      </c>
      <c r="Y134" s="586"/>
      <c r="Z134" s="524">
        <f t="shared" si="74"/>
        <v>1</v>
      </c>
    </row>
    <row r="135" spans="1:26" ht="55.8" customHeight="1">
      <c r="A135" s="706"/>
      <c r="B135" s="273" t="s">
        <v>651</v>
      </c>
      <c r="C135" s="515" t="s">
        <v>652</v>
      </c>
      <c r="D135" s="515" t="s">
        <v>653</v>
      </c>
      <c r="E135" s="564" t="s">
        <v>682</v>
      </c>
      <c r="F135" s="663" t="s">
        <v>905</v>
      </c>
      <c r="G135" s="680">
        <v>45</v>
      </c>
      <c r="H135" s="580">
        <v>45</v>
      </c>
      <c r="I135" s="568">
        <f t="shared" si="77"/>
        <v>1</v>
      </c>
      <c r="J135" s="584"/>
      <c r="K135" s="525">
        <f t="shared" si="68"/>
        <v>1</v>
      </c>
      <c r="L135" s="523">
        <v>46</v>
      </c>
      <c r="M135" s="523">
        <v>46</v>
      </c>
      <c r="N135" s="568">
        <f t="shared" si="78"/>
        <v>1</v>
      </c>
      <c r="O135" s="584"/>
      <c r="P135" s="524">
        <f t="shared" si="70"/>
        <v>1</v>
      </c>
      <c r="Q135" s="581">
        <v>72</v>
      </c>
      <c r="R135" s="549" t="s">
        <v>1229</v>
      </c>
      <c r="S135" s="568">
        <f t="shared" si="71"/>
        <v>1</v>
      </c>
      <c r="T135" s="584"/>
      <c r="U135" s="524">
        <f t="shared" si="75"/>
        <v>1</v>
      </c>
      <c r="V135" s="581">
        <v>39</v>
      </c>
      <c r="W135" s="549" t="s">
        <v>1311</v>
      </c>
      <c r="X135" s="568">
        <f t="shared" si="76"/>
        <v>0.79591836734693877</v>
      </c>
      <c r="Y135" s="584" t="s">
        <v>1312</v>
      </c>
      <c r="Z135" s="524">
        <f t="shared" si="74"/>
        <v>0.95283018867924529</v>
      </c>
    </row>
    <row r="136" spans="1:26" ht="55.8" customHeight="1">
      <c r="A136" s="706"/>
      <c r="B136" s="273"/>
      <c r="C136" s="612" t="s">
        <v>654</v>
      </c>
      <c r="D136" s="612" t="s">
        <v>655</v>
      </c>
      <c r="E136" s="612" t="s">
        <v>683</v>
      </c>
      <c r="F136" s="663" t="s">
        <v>905</v>
      </c>
      <c r="G136" s="680">
        <v>526</v>
      </c>
      <c r="H136" s="580">
        <v>526</v>
      </c>
      <c r="I136" s="568">
        <f t="shared" si="77"/>
        <v>1</v>
      </c>
      <c r="J136" s="621"/>
      <c r="K136" s="525">
        <f t="shared" si="68"/>
        <v>1</v>
      </c>
      <c r="L136" s="523">
        <v>486</v>
      </c>
      <c r="M136" s="523">
        <v>486</v>
      </c>
      <c r="N136" s="568">
        <f t="shared" si="78"/>
        <v>1</v>
      </c>
      <c r="O136" s="584"/>
      <c r="P136" s="524">
        <f t="shared" si="70"/>
        <v>1</v>
      </c>
      <c r="Q136" s="581">
        <v>570</v>
      </c>
      <c r="R136" s="549" t="s">
        <v>1230</v>
      </c>
      <c r="S136" s="568">
        <f t="shared" si="71"/>
        <v>1</v>
      </c>
      <c r="T136" s="584"/>
      <c r="U136" s="524">
        <f t="shared" si="75"/>
        <v>1</v>
      </c>
      <c r="V136" s="581">
        <v>380</v>
      </c>
      <c r="W136" s="549" t="s">
        <v>1313</v>
      </c>
      <c r="X136" s="568">
        <f t="shared" si="76"/>
        <v>1</v>
      </c>
      <c r="Y136" s="584"/>
      <c r="Z136" s="524">
        <f t="shared" si="74"/>
        <v>1</v>
      </c>
    </row>
    <row r="137" spans="1:26" ht="55.8" customHeight="1">
      <c r="A137" s="706"/>
      <c r="B137" s="273"/>
      <c r="C137" s="515" t="s">
        <v>656</v>
      </c>
      <c r="D137" s="515" t="s">
        <v>657</v>
      </c>
      <c r="E137" s="515" t="s">
        <v>684</v>
      </c>
      <c r="F137" s="663" t="s">
        <v>905</v>
      </c>
      <c r="G137" s="680">
        <v>19</v>
      </c>
      <c r="H137" s="580">
        <v>19</v>
      </c>
      <c r="I137" s="568">
        <f t="shared" si="77"/>
        <v>1</v>
      </c>
      <c r="J137" s="680"/>
      <c r="K137" s="525">
        <f t="shared" si="68"/>
        <v>1</v>
      </c>
      <c r="L137" s="523">
        <v>16</v>
      </c>
      <c r="M137" s="523">
        <v>16</v>
      </c>
      <c r="N137" s="568">
        <f t="shared" si="78"/>
        <v>1</v>
      </c>
      <c r="O137" s="680"/>
      <c r="P137" s="524">
        <f t="shared" si="70"/>
        <v>1</v>
      </c>
      <c r="Q137" s="581">
        <v>20</v>
      </c>
      <c r="R137" s="549" t="s">
        <v>1231</v>
      </c>
      <c r="S137" s="568">
        <f t="shared" si="71"/>
        <v>1</v>
      </c>
      <c r="T137" s="680"/>
      <c r="U137" s="524">
        <f>IFERROR(IF(F137="Según demanda",(Q137+L137+G137)/(H137+M137+R137),(Q137+L137+G137)/F137),0)</f>
        <v>1</v>
      </c>
      <c r="V137" s="581">
        <f>13+18+4</f>
        <v>35</v>
      </c>
      <c r="W137" s="549" t="s">
        <v>1314</v>
      </c>
      <c r="X137" s="568">
        <f t="shared" si="76"/>
        <v>1</v>
      </c>
      <c r="Y137" s="680"/>
      <c r="Z137" s="524">
        <f t="shared" si="74"/>
        <v>1</v>
      </c>
    </row>
    <row r="138" spans="1:26" ht="55.8" customHeight="1">
      <c r="A138" s="706"/>
      <c r="B138" s="587" t="s">
        <v>658</v>
      </c>
      <c r="C138" s="589" t="s">
        <v>659</v>
      </c>
      <c r="D138" s="590" t="s">
        <v>660</v>
      </c>
      <c r="E138" s="590" t="s">
        <v>685</v>
      </c>
      <c r="F138" s="663" t="s">
        <v>905</v>
      </c>
      <c r="G138" s="680">
        <v>1</v>
      </c>
      <c r="H138" s="680">
        <v>1</v>
      </c>
      <c r="I138" s="568">
        <f t="shared" si="77"/>
        <v>1</v>
      </c>
      <c r="J138" s="680"/>
      <c r="K138" s="525">
        <v>10</v>
      </c>
      <c r="L138" s="523"/>
      <c r="M138" s="523"/>
      <c r="N138" s="568">
        <f t="shared" si="78"/>
        <v>0</v>
      </c>
      <c r="O138" s="680"/>
      <c r="P138" s="524">
        <f t="shared" si="70"/>
        <v>1</v>
      </c>
      <c r="Q138" s="581"/>
      <c r="R138" s="549"/>
      <c r="S138" s="568">
        <f t="shared" si="71"/>
        <v>0</v>
      </c>
      <c r="T138" s="680"/>
      <c r="U138" s="524">
        <f t="shared" ref="U138:U142" si="79">IFERROR(IF(F138="Según demanda",(Q138+L138+G138)/(H138+M138+R138),(Q138+L138+G138)/F138),0)</f>
        <v>1</v>
      </c>
      <c r="V138" s="581">
        <v>0</v>
      </c>
      <c r="W138" s="549" t="s">
        <v>366</v>
      </c>
      <c r="X138" s="568">
        <f t="shared" si="76"/>
        <v>0</v>
      </c>
      <c r="Y138" s="680"/>
      <c r="Z138" s="524">
        <f t="shared" si="74"/>
        <v>1</v>
      </c>
    </row>
    <row r="139" spans="1:26" ht="55.8" customHeight="1">
      <c r="A139" s="706"/>
      <c r="B139" s="548" t="s">
        <v>661</v>
      </c>
      <c r="C139" s="548" t="s">
        <v>662</v>
      </c>
      <c r="D139" s="548" t="s">
        <v>663</v>
      </c>
      <c r="E139" s="548" t="s">
        <v>686</v>
      </c>
      <c r="F139" s="663" t="s">
        <v>905</v>
      </c>
      <c r="G139" s="680">
        <v>1</v>
      </c>
      <c r="H139" s="680">
        <v>1</v>
      </c>
      <c r="I139" s="568">
        <f t="shared" si="77"/>
        <v>1</v>
      </c>
      <c r="J139" s="584"/>
      <c r="K139" s="525">
        <f t="shared" ref="K139:K142" si="80">IFERROR(IF(F139="Según demanda",G139/H139,G139/F139),0)</f>
        <v>1</v>
      </c>
      <c r="L139" s="523"/>
      <c r="M139" s="523"/>
      <c r="N139" s="568">
        <f t="shared" si="78"/>
        <v>0</v>
      </c>
      <c r="O139" s="680"/>
      <c r="P139" s="524">
        <f t="shared" si="70"/>
        <v>1</v>
      </c>
      <c r="Q139" s="581"/>
      <c r="R139" s="549"/>
      <c r="S139" s="568">
        <f t="shared" si="71"/>
        <v>0</v>
      </c>
      <c r="T139" s="680"/>
      <c r="U139" s="524">
        <f t="shared" si="79"/>
        <v>1</v>
      </c>
      <c r="V139" s="581">
        <v>0</v>
      </c>
      <c r="W139" s="549" t="s">
        <v>366</v>
      </c>
      <c r="X139" s="568">
        <f t="shared" si="76"/>
        <v>0</v>
      </c>
      <c r="Y139" s="680"/>
      <c r="Z139" s="524">
        <f t="shared" si="74"/>
        <v>1</v>
      </c>
    </row>
    <row r="140" spans="1:26" ht="55.8" customHeight="1">
      <c r="A140" s="706"/>
      <c r="B140" s="548" t="s">
        <v>664</v>
      </c>
      <c r="C140" s="548" t="s">
        <v>665</v>
      </c>
      <c r="D140" s="548" t="s">
        <v>666</v>
      </c>
      <c r="E140" s="548" t="s">
        <v>687</v>
      </c>
      <c r="F140" s="663" t="s">
        <v>905</v>
      </c>
      <c r="G140" s="680">
        <v>1</v>
      </c>
      <c r="H140" s="680">
        <v>1</v>
      </c>
      <c r="I140" s="568">
        <f t="shared" si="77"/>
        <v>1</v>
      </c>
      <c r="J140" s="584"/>
      <c r="K140" s="525">
        <f t="shared" si="80"/>
        <v>1</v>
      </c>
      <c r="L140" s="523"/>
      <c r="M140" s="523"/>
      <c r="N140" s="568">
        <f t="shared" si="78"/>
        <v>0</v>
      </c>
      <c r="O140" s="680"/>
      <c r="P140" s="524">
        <f t="shared" si="70"/>
        <v>1</v>
      </c>
      <c r="Q140" s="581"/>
      <c r="R140" s="549"/>
      <c r="S140" s="568">
        <f t="shared" si="71"/>
        <v>0</v>
      </c>
      <c r="T140" s="680"/>
      <c r="U140" s="524">
        <f t="shared" si="79"/>
        <v>1</v>
      </c>
      <c r="V140" s="581">
        <v>0</v>
      </c>
      <c r="W140" s="549" t="s">
        <v>366</v>
      </c>
      <c r="X140" s="568">
        <f t="shared" si="76"/>
        <v>0</v>
      </c>
      <c r="Y140" s="680"/>
      <c r="Z140" s="524">
        <f t="shared" si="74"/>
        <v>1</v>
      </c>
    </row>
    <row r="141" spans="1:26" ht="55.8" customHeight="1">
      <c r="A141" s="706"/>
      <c r="B141" s="548" t="s">
        <v>667</v>
      </c>
      <c r="C141" s="548" t="s">
        <v>668</v>
      </c>
      <c r="D141" s="548" t="s">
        <v>669</v>
      </c>
      <c r="E141" s="548" t="s">
        <v>688</v>
      </c>
      <c r="F141" s="663" t="s">
        <v>905</v>
      </c>
      <c r="G141" s="680">
        <v>1</v>
      </c>
      <c r="H141" s="680">
        <v>1</v>
      </c>
      <c r="I141" s="568">
        <f t="shared" si="77"/>
        <v>1</v>
      </c>
      <c r="J141" s="584"/>
      <c r="K141" s="525">
        <f t="shared" si="80"/>
        <v>1</v>
      </c>
      <c r="L141" s="523"/>
      <c r="M141" s="523"/>
      <c r="N141" s="568">
        <f t="shared" si="78"/>
        <v>0</v>
      </c>
      <c r="O141" s="584"/>
      <c r="P141" s="524">
        <f t="shared" si="70"/>
        <v>1</v>
      </c>
      <c r="Q141" s="581"/>
      <c r="R141" s="549"/>
      <c r="S141" s="568">
        <f t="shared" si="71"/>
        <v>0</v>
      </c>
      <c r="T141" s="584"/>
      <c r="U141" s="524">
        <f t="shared" si="79"/>
        <v>1</v>
      </c>
      <c r="V141" s="581">
        <v>0</v>
      </c>
      <c r="W141" s="549" t="s">
        <v>366</v>
      </c>
      <c r="X141" s="568">
        <f t="shared" si="76"/>
        <v>0</v>
      </c>
      <c r="Y141" s="680"/>
      <c r="Z141" s="524">
        <f t="shared" si="74"/>
        <v>1</v>
      </c>
    </row>
    <row r="142" spans="1:26" ht="55.8" customHeight="1">
      <c r="A142" s="706"/>
      <c r="B142" s="548" t="s">
        <v>670</v>
      </c>
      <c r="C142" s="548" t="s">
        <v>671</v>
      </c>
      <c r="D142" s="548" t="s">
        <v>672</v>
      </c>
      <c r="E142" s="548" t="s">
        <v>689</v>
      </c>
      <c r="F142" s="663" t="s">
        <v>905</v>
      </c>
      <c r="G142" s="680">
        <v>1</v>
      </c>
      <c r="H142" s="680">
        <v>1</v>
      </c>
      <c r="I142" s="568">
        <f t="shared" si="77"/>
        <v>1</v>
      </c>
      <c r="J142" s="584"/>
      <c r="K142" s="525">
        <f t="shared" si="80"/>
        <v>1</v>
      </c>
      <c r="L142" s="523"/>
      <c r="M142" s="523"/>
      <c r="N142" s="568">
        <f t="shared" si="78"/>
        <v>0</v>
      </c>
      <c r="O142" s="680"/>
      <c r="P142" s="524">
        <f t="shared" si="70"/>
        <v>1</v>
      </c>
      <c r="Q142" s="581"/>
      <c r="R142" s="549"/>
      <c r="S142" s="568">
        <f t="shared" si="71"/>
        <v>0</v>
      </c>
      <c r="T142" s="680"/>
      <c r="U142" s="524">
        <f t="shared" si="79"/>
        <v>1</v>
      </c>
      <c r="V142" s="581">
        <v>0</v>
      </c>
      <c r="W142" s="549" t="s">
        <v>366</v>
      </c>
      <c r="X142" s="568">
        <f t="shared" si="76"/>
        <v>0</v>
      </c>
      <c r="Y142" s="680"/>
      <c r="Z142" s="524">
        <f t="shared" si="74"/>
        <v>1</v>
      </c>
    </row>
    <row r="143" spans="1:26" ht="55.8" customHeight="1">
      <c r="A143" s="706"/>
      <c r="B143" s="680" t="s">
        <v>673</v>
      </c>
      <c r="C143" s="610" t="s">
        <v>674</v>
      </c>
      <c r="D143" s="610" t="s">
        <v>675</v>
      </c>
      <c r="E143" s="583" t="s">
        <v>690</v>
      </c>
      <c r="F143" s="663" t="s">
        <v>905</v>
      </c>
      <c r="G143" s="680">
        <v>16</v>
      </c>
      <c r="H143" s="680">
        <v>16</v>
      </c>
      <c r="I143" s="563">
        <f t="shared" si="77"/>
        <v>1</v>
      </c>
      <c r="J143" s="683"/>
      <c r="K143" s="525">
        <f t="shared" si="68"/>
        <v>1</v>
      </c>
      <c r="L143" s="523">
        <v>16</v>
      </c>
      <c r="M143" s="523">
        <v>16</v>
      </c>
      <c r="N143" s="568">
        <f t="shared" si="78"/>
        <v>1</v>
      </c>
      <c r="O143" s="680"/>
      <c r="P143" s="524">
        <f t="shared" si="70"/>
        <v>1</v>
      </c>
      <c r="Q143" s="581">
        <v>16</v>
      </c>
      <c r="R143" s="581">
        <v>16</v>
      </c>
      <c r="S143" s="568">
        <f t="shared" si="71"/>
        <v>1</v>
      </c>
      <c r="T143" s="680"/>
      <c r="U143" s="524">
        <f t="shared" si="75"/>
        <v>1</v>
      </c>
      <c r="V143" s="581">
        <v>16</v>
      </c>
      <c r="W143" s="549" t="s">
        <v>1315</v>
      </c>
      <c r="X143" s="568">
        <f t="shared" si="76"/>
        <v>1</v>
      </c>
      <c r="Y143" s="680"/>
      <c r="Z143" s="524">
        <f t="shared" si="74"/>
        <v>1</v>
      </c>
    </row>
    <row r="144" spans="1:26" ht="55.8" customHeight="1" thickBot="1">
      <c r="A144" s="707"/>
      <c r="B144" s="613" t="s">
        <v>676</v>
      </c>
      <c r="C144" s="613" t="s">
        <v>677</v>
      </c>
      <c r="D144" s="614" t="s">
        <v>678</v>
      </c>
      <c r="E144" s="614" t="s">
        <v>691</v>
      </c>
      <c r="F144" s="663">
        <v>12</v>
      </c>
      <c r="G144" s="680">
        <v>3</v>
      </c>
      <c r="H144" s="680">
        <v>3</v>
      </c>
      <c r="I144" s="563">
        <f>IFERROR((G144/H144),0)</f>
        <v>1</v>
      </c>
      <c r="J144" s="621"/>
      <c r="K144" s="525">
        <f>IFERROR(IF(F144="Según demanda",G144/H144,G144/F144),0)</f>
        <v>0.25</v>
      </c>
      <c r="L144" s="523">
        <v>3</v>
      </c>
      <c r="M144" s="523">
        <v>3</v>
      </c>
      <c r="N144" s="568">
        <f>IFERROR((L144/M144),0)</f>
        <v>1</v>
      </c>
      <c r="O144" s="584"/>
      <c r="P144" s="524">
        <f>IFERROR(IF(F144="Según demanda",(L144+G144)/(H144+M144),(L144+G144)/F144),0)</f>
        <v>0.5</v>
      </c>
      <c r="Q144" s="581">
        <v>3</v>
      </c>
      <c r="R144" s="549" t="s">
        <v>1232</v>
      </c>
      <c r="S144" s="568">
        <f>IFERROR((Q144/R144),0)</f>
        <v>1</v>
      </c>
      <c r="T144" s="584"/>
      <c r="U144" s="524">
        <f>IFERROR(IF(F144="Según demanda",(Q144+L144+G144)/(H144+M144+R144),(Q144+L144+G144)/F144),0)</f>
        <v>0.75</v>
      </c>
      <c r="V144" s="581">
        <v>3</v>
      </c>
      <c r="W144" s="549" t="s">
        <v>1232</v>
      </c>
      <c r="X144" s="568">
        <f>IFERROR((V144/W144),0)</f>
        <v>1</v>
      </c>
      <c r="Y144" s="584"/>
      <c r="Z144" s="524">
        <f>IFERROR(IF(F144="Según demanda",(V144+Q144+L144+G144)/(H144+M144+R144+W144),(V144+Q144+L144+G144)/F144),0)</f>
        <v>1</v>
      </c>
    </row>
    <row r="145" spans="1:26" ht="127.5" customHeight="1">
      <c r="A145" s="533" t="s">
        <v>999</v>
      </c>
      <c r="B145" s="485" t="s">
        <v>1000</v>
      </c>
      <c r="C145" s="640" t="s">
        <v>1123</v>
      </c>
      <c r="D145" s="683" t="s">
        <v>859</v>
      </c>
      <c r="E145" s="683" t="s">
        <v>1001</v>
      </c>
      <c r="F145" s="486">
        <v>3</v>
      </c>
      <c r="G145" s="683">
        <v>1</v>
      </c>
      <c r="H145" s="487">
        <v>3</v>
      </c>
      <c r="I145" s="556">
        <f t="shared" ref="I145:I158" si="81">IFERROR((G145/H145),0)</f>
        <v>0.33333333333333331</v>
      </c>
      <c r="J145" s="621" t="s">
        <v>1002</v>
      </c>
      <c r="K145" s="511">
        <f>IFERROR(IF(F145="Según demanda",G145/H145,G145/F145),0)</f>
        <v>0.33333333333333331</v>
      </c>
      <c r="L145" s="488">
        <v>0</v>
      </c>
      <c r="M145" s="488">
        <v>0</v>
      </c>
      <c r="N145" s="563">
        <v>0</v>
      </c>
      <c r="O145" s="621"/>
      <c r="P145" s="528">
        <v>0.33</v>
      </c>
      <c r="Q145" s="489">
        <v>0</v>
      </c>
      <c r="R145" s="490" t="s">
        <v>366</v>
      </c>
      <c r="S145" s="563">
        <v>0</v>
      </c>
      <c r="T145" s="621" t="s">
        <v>1165</v>
      </c>
      <c r="U145" s="528">
        <v>0.5</v>
      </c>
      <c r="V145" s="489">
        <v>1</v>
      </c>
      <c r="W145" s="490" t="s">
        <v>360</v>
      </c>
      <c r="X145" s="563">
        <f t="shared" ref="X145:X158" si="82">IFERROR((V145/W145),0)</f>
        <v>1</v>
      </c>
      <c r="Y145" s="621" t="s">
        <v>1298</v>
      </c>
      <c r="Z145" s="528">
        <v>1</v>
      </c>
    </row>
    <row r="146" spans="1:26" ht="63.75" customHeight="1">
      <c r="A146" s="533" t="s">
        <v>999</v>
      </c>
      <c r="B146" s="491" t="s">
        <v>1003</v>
      </c>
      <c r="C146" s="641" t="s">
        <v>1004</v>
      </c>
      <c r="D146" s="683" t="s">
        <v>859</v>
      </c>
      <c r="E146" s="683" t="s">
        <v>1005</v>
      </c>
      <c r="F146" s="492">
        <v>1</v>
      </c>
      <c r="G146" s="683">
        <v>0</v>
      </c>
      <c r="H146" s="487">
        <v>0</v>
      </c>
      <c r="I146" s="556">
        <f t="shared" si="81"/>
        <v>0</v>
      </c>
      <c r="J146" s="621"/>
      <c r="K146" s="511">
        <f t="shared" ref="K146:K150" si="83">IFERROR(IF(F146="Según demanda",G146/H146,G146/F146),0)</f>
        <v>0</v>
      </c>
      <c r="L146" s="488">
        <v>1</v>
      </c>
      <c r="M146" s="488">
        <v>1</v>
      </c>
      <c r="N146" s="563">
        <v>1</v>
      </c>
      <c r="O146" s="642" t="s">
        <v>1124</v>
      </c>
      <c r="P146" s="528">
        <v>1</v>
      </c>
      <c r="Q146" s="489">
        <v>1</v>
      </c>
      <c r="R146" s="490" t="s">
        <v>360</v>
      </c>
      <c r="S146" s="556">
        <v>1</v>
      </c>
      <c r="T146" s="621" t="s">
        <v>1166</v>
      </c>
      <c r="U146" s="528">
        <v>1</v>
      </c>
      <c r="V146" s="489">
        <v>1</v>
      </c>
      <c r="W146" s="490" t="s">
        <v>360</v>
      </c>
      <c r="X146" s="563">
        <f t="shared" si="82"/>
        <v>1</v>
      </c>
      <c r="Y146" s="621" t="s">
        <v>1299</v>
      </c>
      <c r="Z146" s="528">
        <v>1</v>
      </c>
    </row>
    <row r="147" spans="1:26" ht="114.75" customHeight="1">
      <c r="A147" s="533" t="s">
        <v>999</v>
      </c>
      <c r="B147" s="493" t="s">
        <v>1006</v>
      </c>
      <c r="C147" s="494" t="s">
        <v>1007</v>
      </c>
      <c r="D147" s="683" t="s">
        <v>859</v>
      </c>
      <c r="E147" s="683" t="s">
        <v>1001</v>
      </c>
      <c r="F147" s="492">
        <v>4</v>
      </c>
      <c r="G147" s="683">
        <v>1</v>
      </c>
      <c r="H147" s="487">
        <v>4</v>
      </c>
      <c r="I147" s="556">
        <f t="shared" si="81"/>
        <v>0.25</v>
      </c>
      <c r="J147" s="621" t="s">
        <v>1008</v>
      </c>
      <c r="K147" s="511">
        <f t="shared" si="83"/>
        <v>0.25</v>
      </c>
      <c r="L147" s="488">
        <v>13</v>
      </c>
      <c r="M147" s="488">
        <v>15</v>
      </c>
      <c r="N147" s="563">
        <v>0.86</v>
      </c>
      <c r="O147" s="621" t="s">
        <v>1125</v>
      </c>
      <c r="P147" s="528">
        <v>0.5</v>
      </c>
      <c r="Q147" s="489">
        <v>12</v>
      </c>
      <c r="R147" s="490" t="s">
        <v>1167</v>
      </c>
      <c r="S147" s="556">
        <v>0.87</v>
      </c>
      <c r="T147" s="621" t="s">
        <v>1168</v>
      </c>
      <c r="U147" s="528">
        <v>0.87</v>
      </c>
      <c r="V147" s="489">
        <v>2</v>
      </c>
      <c r="W147" s="490" t="s">
        <v>1170</v>
      </c>
      <c r="X147" s="563">
        <f t="shared" si="82"/>
        <v>1</v>
      </c>
      <c r="Y147" s="621" t="s">
        <v>1300</v>
      </c>
      <c r="Z147" s="528">
        <v>1</v>
      </c>
    </row>
    <row r="148" spans="1:26" ht="69" customHeight="1">
      <c r="A148" s="533" t="s">
        <v>999</v>
      </c>
      <c r="B148" s="495" t="s">
        <v>1009</v>
      </c>
      <c r="C148" s="643" t="s">
        <v>1010</v>
      </c>
      <c r="D148" s="683" t="s">
        <v>859</v>
      </c>
      <c r="E148" s="683" t="s">
        <v>1011</v>
      </c>
      <c r="F148" s="492">
        <v>2</v>
      </c>
      <c r="G148" s="683">
        <v>1</v>
      </c>
      <c r="H148" s="487">
        <v>2</v>
      </c>
      <c r="I148" s="556">
        <f t="shared" si="81"/>
        <v>0.5</v>
      </c>
      <c r="J148" s="621" t="s">
        <v>1012</v>
      </c>
      <c r="K148" s="511">
        <f t="shared" si="83"/>
        <v>0.5</v>
      </c>
      <c r="L148" s="488">
        <v>0</v>
      </c>
      <c r="M148" s="488">
        <v>0</v>
      </c>
      <c r="N148" s="563">
        <v>0</v>
      </c>
      <c r="O148" s="621"/>
      <c r="P148" s="528">
        <v>0.5</v>
      </c>
      <c r="Q148" s="489">
        <v>0</v>
      </c>
      <c r="R148" s="490" t="s">
        <v>366</v>
      </c>
      <c r="S148" s="556">
        <v>0</v>
      </c>
      <c r="T148" s="621" t="s">
        <v>1169</v>
      </c>
      <c r="U148" s="528">
        <v>0.5</v>
      </c>
      <c r="V148" s="489">
        <v>0</v>
      </c>
      <c r="W148" s="490" t="s">
        <v>366</v>
      </c>
      <c r="X148" s="563">
        <f t="shared" si="82"/>
        <v>0</v>
      </c>
      <c r="Y148" s="621" t="s">
        <v>1301</v>
      </c>
      <c r="Z148" s="528">
        <v>1</v>
      </c>
    </row>
    <row r="149" spans="1:26" ht="118.8">
      <c r="A149" s="533" t="s">
        <v>999</v>
      </c>
      <c r="B149" s="496" t="s">
        <v>1013</v>
      </c>
      <c r="C149" s="644" t="s">
        <v>1014</v>
      </c>
      <c r="D149" s="683" t="s">
        <v>859</v>
      </c>
      <c r="E149" s="645" t="s">
        <v>1015</v>
      </c>
      <c r="F149" s="492">
        <v>2</v>
      </c>
      <c r="G149" s="683">
        <v>0</v>
      </c>
      <c r="H149" s="487">
        <v>0</v>
      </c>
      <c r="I149" s="556">
        <f t="shared" si="81"/>
        <v>0</v>
      </c>
      <c r="J149" s="621"/>
      <c r="K149" s="511">
        <f t="shared" si="83"/>
        <v>0</v>
      </c>
      <c r="L149" s="488">
        <v>0</v>
      </c>
      <c r="M149" s="488">
        <v>0</v>
      </c>
      <c r="N149" s="563">
        <v>0</v>
      </c>
      <c r="O149" s="621"/>
      <c r="P149" s="528">
        <v>0</v>
      </c>
      <c r="Q149" s="489">
        <v>1</v>
      </c>
      <c r="R149" s="490" t="s">
        <v>1170</v>
      </c>
      <c r="S149" s="563">
        <v>0.5</v>
      </c>
      <c r="T149" s="621" t="s">
        <v>1171</v>
      </c>
      <c r="U149" s="528">
        <v>0.5</v>
      </c>
      <c r="V149" s="489">
        <v>1</v>
      </c>
      <c r="W149" s="490" t="s">
        <v>360</v>
      </c>
      <c r="X149" s="563">
        <f t="shared" si="82"/>
        <v>1</v>
      </c>
      <c r="Y149" s="621" t="s">
        <v>1171</v>
      </c>
      <c r="Z149" s="528">
        <v>1</v>
      </c>
    </row>
    <row r="150" spans="1:26" ht="41.4" customHeight="1">
      <c r="A150" s="533" t="s">
        <v>1016</v>
      </c>
      <c r="B150" s="496" t="s">
        <v>1017</v>
      </c>
      <c r="C150" s="644" t="s">
        <v>1018</v>
      </c>
      <c r="D150" s="683" t="s">
        <v>859</v>
      </c>
      <c r="E150" s="645" t="s">
        <v>1019</v>
      </c>
      <c r="F150" s="492">
        <v>4</v>
      </c>
      <c r="G150" s="683">
        <v>1</v>
      </c>
      <c r="H150" s="487">
        <v>4</v>
      </c>
      <c r="I150" s="556">
        <f t="shared" si="81"/>
        <v>0.25</v>
      </c>
      <c r="J150" s="621" t="s">
        <v>1020</v>
      </c>
      <c r="K150" s="511">
        <f t="shared" si="83"/>
        <v>0.25</v>
      </c>
      <c r="L150" s="488">
        <v>1</v>
      </c>
      <c r="M150" s="488">
        <v>1</v>
      </c>
      <c r="N150" s="563">
        <v>1</v>
      </c>
      <c r="O150" s="621"/>
      <c r="P150" s="528">
        <v>1</v>
      </c>
      <c r="Q150" s="489">
        <v>1</v>
      </c>
      <c r="R150" s="490" t="s">
        <v>360</v>
      </c>
      <c r="S150" s="563">
        <v>1</v>
      </c>
      <c r="T150" s="621" t="s">
        <v>1172</v>
      </c>
      <c r="U150" s="528">
        <v>1</v>
      </c>
      <c r="V150" s="489">
        <v>1</v>
      </c>
      <c r="W150" s="490" t="s">
        <v>366</v>
      </c>
      <c r="X150" s="563">
        <f t="shared" si="82"/>
        <v>0</v>
      </c>
      <c r="Y150" s="621" t="s">
        <v>1302</v>
      </c>
      <c r="Z150" s="528">
        <v>1</v>
      </c>
    </row>
    <row r="151" spans="1:26" ht="317.39999999999998">
      <c r="A151" s="622" t="s">
        <v>862</v>
      </c>
      <c r="B151" s="491" t="s">
        <v>1021</v>
      </c>
      <c r="C151" s="646" t="s">
        <v>1022</v>
      </c>
      <c r="D151" s="683" t="s">
        <v>859</v>
      </c>
      <c r="E151" s="683" t="s">
        <v>860</v>
      </c>
      <c r="F151" s="683">
        <v>4</v>
      </c>
      <c r="G151" s="683">
        <v>1</v>
      </c>
      <c r="H151" s="487">
        <v>4</v>
      </c>
      <c r="I151" s="556">
        <f t="shared" si="81"/>
        <v>0.25</v>
      </c>
      <c r="J151" s="509" t="s">
        <v>1110</v>
      </c>
      <c r="K151" s="511">
        <f>IFERROR(IF(F151="Según demanda",G151/H151,G151/F151),0)</f>
        <v>0.25</v>
      </c>
      <c r="L151" s="683">
        <v>1</v>
      </c>
      <c r="M151" s="683">
        <v>4</v>
      </c>
      <c r="N151" s="511">
        <v>0.25</v>
      </c>
      <c r="O151" s="683" t="s">
        <v>1126</v>
      </c>
      <c r="P151" s="511">
        <v>0.5</v>
      </c>
      <c r="Q151" s="487">
        <v>1</v>
      </c>
      <c r="R151" s="683">
        <v>1</v>
      </c>
      <c r="S151" s="511">
        <f t="shared" ref="S151:S158" si="84">IFERROR((Q151/R151),0)</f>
        <v>1</v>
      </c>
      <c r="T151" s="497" t="s">
        <v>1173</v>
      </c>
      <c r="U151" s="511">
        <f>IFERROR(IF(F151="Según demanda",(Q151+L151+G151)/(H151+M151+R151),(Q151+L151+G151)/F151),0)</f>
        <v>0.75</v>
      </c>
      <c r="V151" s="683">
        <v>4</v>
      </c>
      <c r="W151" s="683">
        <v>4</v>
      </c>
      <c r="X151" s="511">
        <f t="shared" si="82"/>
        <v>1</v>
      </c>
      <c r="Y151" s="497" t="s">
        <v>1303</v>
      </c>
      <c r="Z151" s="511">
        <v>1</v>
      </c>
    </row>
    <row r="152" spans="1:26" ht="110.4" customHeight="1">
      <c r="A152" s="622" t="s">
        <v>862</v>
      </c>
      <c r="B152" s="491" t="s">
        <v>1021</v>
      </c>
      <c r="C152" s="646" t="s">
        <v>1023</v>
      </c>
      <c r="D152" s="683" t="s">
        <v>859</v>
      </c>
      <c r="E152" s="683" t="s">
        <v>861</v>
      </c>
      <c r="F152" s="683">
        <v>1</v>
      </c>
      <c r="G152" s="683">
        <v>0</v>
      </c>
      <c r="H152" s="487">
        <v>1</v>
      </c>
      <c r="I152" s="556"/>
      <c r="J152" s="509"/>
      <c r="K152" s="511"/>
      <c r="L152" s="683">
        <v>1</v>
      </c>
      <c r="M152" s="683">
        <v>1</v>
      </c>
      <c r="N152" s="511">
        <v>1</v>
      </c>
      <c r="O152" s="683" t="s">
        <v>1127</v>
      </c>
      <c r="P152" s="511">
        <v>1</v>
      </c>
      <c r="Q152" s="487">
        <v>0</v>
      </c>
      <c r="R152" s="683">
        <v>0</v>
      </c>
      <c r="S152" s="511">
        <v>0</v>
      </c>
      <c r="T152" s="497" t="s">
        <v>1173</v>
      </c>
      <c r="U152" s="511">
        <v>0</v>
      </c>
      <c r="V152" s="683">
        <v>0</v>
      </c>
      <c r="W152" s="683">
        <v>0</v>
      </c>
      <c r="X152" s="511">
        <f t="shared" si="82"/>
        <v>0</v>
      </c>
      <c r="Y152" s="497" t="s">
        <v>1175</v>
      </c>
      <c r="Z152" s="511">
        <v>1</v>
      </c>
    </row>
    <row r="153" spans="1:26" ht="69" customHeight="1">
      <c r="A153" s="622" t="s">
        <v>862</v>
      </c>
      <c r="B153" s="498" t="s">
        <v>1024</v>
      </c>
      <c r="C153" s="499" t="s">
        <v>1025</v>
      </c>
      <c r="D153" s="683" t="s">
        <v>859</v>
      </c>
      <c r="E153" s="683" t="s">
        <v>1001</v>
      </c>
      <c r="F153" s="683">
        <v>2</v>
      </c>
      <c r="G153" s="683">
        <v>1</v>
      </c>
      <c r="H153" s="487">
        <v>2</v>
      </c>
      <c r="I153" s="556">
        <f t="shared" si="81"/>
        <v>0.5</v>
      </c>
      <c r="J153" s="509" t="s">
        <v>1111</v>
      </c>
      <c r="K153" s="511">
        <f>IFERROR(IF(F153="Según demanda",G153/H153,G153/F153),0)</f>
        <v>0.5</v>
      </c>
      <c r="L153" s="683">
        <v>1</v>
      </c>
      <c r="M153" s="683">
        <v>1</v>
      </c>
      <c r="N153" s="511">
        <v>0.25</v>
      </c>
      <c r="O153" s="683" t="s">
        <v>1128</v>
      </c>
      <c r="P153" s="511">
        <v>1</v>
      </c>
      <c r="Q153" s="487">
        <v>1</v>
      </c>
      <c r="R153" s="683">
        <v>1</v>
      </c>
      <c r="S153" s="511">
        <f t="shared" si="84"/>
        <v>1</v>
      </c>
      <c r="T153" s="683" t="s">
        <v>1174</v>
      </c>
      <c r="U153" s="511">
        <v>1</v>
      </c>
      <c r="V153" s="683">
        <v>1</v>
      </c>
      <c r="W153" s="683">
        <v>1</v>
      </c>
      <c r="X153" s="511">
        <v>1</v>
      </c>
      <c r="Y153" s="693" t="s">
        <v>1304</v>
      </c>
      <c r="Z153" s="511">
        <v>1</v>
      </c>
    </row>
    <row r="154" spans="1:26" ht="372.6">
      <c r="A154" s="622" t="s">
        <v>1026</v>
      </c>
      <c r="B154" s="498" t="s">
        <v>1024</v>
      </c>
      <c r="C154" s="647" t="s">
        <v>1027</v>
      </c>
      <c r="D154" s="683" t="s">
        <v>859</v>
      </c>
      <c r="E154" s="683" t="s">
        <v>864</v>
      </c>
      <c r="F154" s="683">
        <v>1</v>
      </c>
      <c r="G154" s="683">
        <v>1</v>
      </c>
      <c r="H154" s="487">
        <v>1</v>
      </c>
      <c r="I154" s="556">
        <f t="shared" si="81"/>
        <v>1</v>
      </c>
      <c r="J154" s="509" t="s">
        <v>1112</v>
      </c>
      <c r="K154" s="511">
        <f>IFERROR(IF(F154="Según demanda",G154/H154,G154/F154),0)</f>
        <v>1</v>
      </c>
      <c r="L154" s="683">
        <v>0</v>
      </c>
      <c r="M154" s="683">
        <v>0</v>
      </c>
      <c r="N154" s="511">
        <v>0</v>
      </c>
      <c r="O154" s="683"/>
      <c r="P154" s="511">
        <v>1</v>
      </c>
      <c r="Q154" s="487">
        <v>0</v>
      </c>
      <c r="R154" s="683">
        <v>0</v>
      </c>
      <c r="S154" s="511">
        <f t="shared" si="84"/>
        <v>0</v>
      </c>
      <c r="T154" s="683"/>
      <c r="U154" s="511">
        <f>IFERROR(IF(F154="Según demanda",(Q154+L154+G154)/(H154+M154+R154),(Q154+L154+G154)/F154),0)</f>
        <v>1</v>
      </c>
      <c r="V154" s="683">
        <v>1</v>
      </c>
      <c r="W154" s="683">
        <v>1</v>
      </c>
      <c r="X154" s="511">
        <f t="shared" si="82"/>
        <v>1</v>
      </c>
      <c r="Y154" s="683" t="s">
        <v>1305</v>
      </c>
      <c r="Z154" s="511">
        <v>1</v>
      </c>
    </row>
    <row r="155" spans="1:26" ht="111" customHeight="1">
      <c r="A155" s="622" t="s">
        <v>863</v>
      </c>
      <c r="B155" s="500" t="s">
        <v>1028</v>
      </c>
      <c r="C155" s="648" t="s">
        <v>1029</v>
      </c>
      <c r="D155" s="683" t="s">
        <v>859</v>
      </c>
      <c r="E155" s="683" t="s">
        <v>864</v>
      </c>
      <c r="F155" s="683">
        <v>1</v>
      </c>
      <c r="G155" s="683">
        <v>1</v>
      </c>
      <c r="H155" s="487">
        <v>1</v>
      </c>
      <c r="I155" s="556"/>
      <c r="J155" s="509" t="s">
        <v>1113</v>
      </c>
      <c r="K155" s="511"/>
      <c r="L155" s="683">
        <v>0</v>
      </c>
      <c r="M155" s="683">
        <v>0</v>
      </c>
      <c r="N155" s="511">
        <v>0</v>
      </c>
      <c r="O155" s="683"/>
      <c r="P155" s="511">
        <v>0</v>
      </c>
      <c r="Q155" s="487">
        <v>0</v>
      </c>
      <c r="R155" s="683">
        <v>0</v>
      </c>
      <c r="S155" s="511">
        <v>0</v>
      </c>
      <c r="T155" s="683" t="s">
        <v>1175</v>
      </c>
      <c r="U155" s="511">
        <v>1</v>
      </c>
      <c r="V155" s="683">
        <v>0</v>
      </c>
      <c r="W155" s="683">
        <v>0</v>
      </c>
      <c r="X155" s="511">
        <v>0</v>
      </c>
      <c r="Y155" s="683" t="s">
        <v>1175</v>
      </c>
      <c r="Z155" s="511">
        <v>1</v>
      </c>
    </row>
    <row r="156" spans="1:26" ht="96.6" customHeight="1">
      <c r="A156" s="622" t="s">
        <v>863</v>
      </c>
      <c r="B156" s="501"/>
      <c r="C156" s="649" t="s">
        <v>1030</v>
      </c>
      <c r="D156" s="683" t="s">
        <v>859</v>
      </c>
      <c r="E156" s="683" t="s">
        <v>864</v>
      </c>
      <c r="F156" s="683">
        <v>1</v>
      </c>
      <c r="G156" s="683">
        <v>0</v>
      </c>
      <c r="H156" s="487">
        <v>1</v>
      </c>
      <c r="I156" s="556">
        <f t="shared" si="81"/>
        <v>0</v>
      </c>
      <c r="J156" s="509"/>
      <c r="K156" s="511">
        <f>IFERROR(IF(F156="Según demanda",G156/H156,G156/F156),0)</f>
        <v>0</v>
      </c>
      <c r="L156" s="683">
        <v>1</v>
      </c>
      <c r="M156" s="683">
        <v>1</v>
      </c>
      <c r="N156" s="511">
        <v>1</v>
      </c>
      <c r="O156" s="502" t="s">
        <v>1129</v>
      </c>
      <c r="P156" s="511">
        <v>1</v>
      </c>
      <c r="Q156" s="503">
        <v>1</v>
      </c>
      <c r="R156" s="550">
        <v>1</v>
      </c>
      <c r="S156" s="556">
        <f t="shared" si="84"/>
        <v>1</v>
      </c>
      <c r="T156" s="522" t="s">
        <v>1176</v>
      </c>
      <c r="U156" s="508">
        <f t="shared" ref="U156:U158" si="85">IFERROR(IF(F156="Según demanda",(Q156+L156+G156)/(H156+M156+R156),(Q156+L156+G156)/F156),0)</f>
        <v>2</v>
      </c>
      <c r="V156" s="531">
        <v>1</v>
      </c>
      <c r="W156" s="510" t="s">
        <v>360</v>
      </c>
      <c r="X156" s="556">
        <f t="shared" si="82"/>
        <v>1</v>
      </c>
      <c r="Y156" s="694" t="s">
        <v>1306</v>
      </c>
      <c r="Z156" s="508">
        <v>1</v>
      </c>
    </row>
    <row r="157" spans="1:26" ht="138" customHeight="1">
      <c r="A157" s="533" t="s">
        <v>1130</v>
      </c>
      <c r="B157" s="500" t="s">
        <v>1131</v>
      </c>
      <c r="C157" s="648" t="s">
        <v>1132</v>
      </c>
      <c r="D157" s="683" t="s">
        <v>859</v>
      </c>
      <c r="E157" s="683" t="s">
        <v>864</v>
      </c>
      <c r="F157" s="621">
        <v>1</v>
      </c>
      <c r="G157" s="550">
        <v>1</v>
      </c>
      <c r="H157" s="621">
        <v>1</v>
      </c>
      <c r="I157" s="556">
        <f t="shared" si="81"/>
        <v>1</v>
      </c>
      <c r="J157" s="509" t="s">
        <v>1133</v>
      </c>
      <c r="K157" s="508">
        <f t="shared" ref="K157:K158" si="86">IFERROR(IF(F157="Según demanda",G157/H157,G157/F157),0)</f>
        <v>1</v>
      </c>
      <c r="L157" s="683">
        <v>0</v>
      </c>
      <c r="M157" s="683">
        <v>0</v>
      </c>
      <c r="N157" s="511">
        <v>0.25</v>
      </c>
      <c r="O157" s="683"/>
      <c r="P157" s="511">
        <v>1</v>
      </c>
      <c r="Q157" s="503">
        <v>0</v>
      </c>
      <c r="R157" s="621">
        <v>0</v>
      </c>
      <c r="S157" s="556">
        <f t="shared" si="84"/>
        <v>0</v>
      </c>
      <c r="T157" s="522" t="s">
        <v>1177</v>
      </c>
      <c r="U157" s="508">
        <f t="shared" si="85"/>
        <v>1</v>
      </c>
      <c r="V157" s="532">
        <v>0</v>
      </c>
      <c r="W157" s="621">
        <v>0</v>
      </c>
      <c r="X157" s="556">
        <v>1</v>
      </c>
      <c r="Y157" s="522" t="s">
        <v>1177</v>
      </c>
      <c r="Z157" s="508">
        <v>1</v>
      </c>
    </row>
    <row r="158" spans="1:26" ht="138" customHeight="1">
      <c r="A158" s="533" t="s">
        <v>1134</v>
      </c>
      <c r="B158" s="650" t="s">
        <v>1135</v>
      </c>
      <c r="C158" s="648" t="s">
        <v>1136</v>
      </c>
      <c r="D158" s="683" t="s">
        <v>859</v>
      </c>
      <c r="E158" s="683" t="s">
        <v>1001</v>
      </c>
      <c r="F158" s="621">
        <v>2</v>
      </c>
      <c r="G158" s="550">
        <v>1</v>
      </c>
      <c r="H158" s="621">
        <v>2</v>
      </c>
      <c r="I158" s="556">
        <f t="shared" si="81"/>
        <v>0.5</v>
      </c>
      <c r="J158" s="683" t="s">
        <v>1137</v>
      </c>
      <c r="K158" s="508">
        <f t="shared" si="86"/>
        <v>0.5</v>
      </c>
      <c r="L158" s="683">
        <v>1</v>
      </c>
      <c r="M158" s="683">
        <v>2</v>
      </c>
      <c r="N158" s="511">
        <v>0.5</v>
      </c>
      <c r="O158" s="683" t="s">
        <v>1138</v>
      </c>
      <c r="P158" s="511">
        <f>IFERROR(IF(F158="Según demanda",(L158+G158)/(H158+M158),(L158+G158)/F158),0)</f>
        <v>1</v>
      </c>
      <c r="Q158" s="503">
        <v>1</v>
      </c>
      <c r="R158" s="621">
        <v>1</v>
      </c>
      <c r="S158" s="556">
        <f t="shared" si="84"/>
        <v>1</v>
      </c>
      <c r="T158" s="522" t="s">
        <v>1178</v>
      </c>
      <c r="U158" s="508">
        <v>1</v>
      </c>
      <c r="V158" s="506">
        <v>1</v>
      </c>
      <c r="W158" s="621">
        <v>1</v>
      </c>
      <c r="X158" s="556">
        <v>1</v>
      </c>
      <c r="Y158" s="522" t="s">
        <v>1307</v>
      </c>
      <c r="Z158" s="508">
        <v>1</v>
      </c>
    </row>
    <row r="159" spans="1:26" ht="92.4" customHeight="1">
      <c r="A159" s="231" t="s">
        <v>65</v>
      </c>
      <c r="B159" s="170" t="s">
        <v>729</v>
      </c>
      <c r="C159" s="171" t="s">
        <v>1198</v>
      </c>
      <c r="D159" s="169" t="s">
        <v>1199</v>
      </c>
      <c r="E159" s="172" t="s">
        <v>1200</v>
      </c>
      <c r="F159" s="174">
        <v>400</v>
      </c>
      <c r="G159" s="695">
        <v>425</v>
      </c>
      <c r="H159" s="620">
        <v>100</v>
      </c>
      <c r="I159" s="556">
        <f t="shared" ref="I145:I182" si="87">IFERROR((G159/H159),0)</f>
        <v>4.25</v>
      </c>
      <c r="J159" s="522"/>
      <c r="K159" s="508">
        <f t="shared" ref="K157:K162" si="88">IFERROR(IF(F159="Según demanda",G159/H159,G159/F159),0)</f>
        <v>1.0625</v>
      </c>
      <c r="L159" s="683">
        <v>135</v>
      </c>
      <c r="M159" s="619">
        <v>100</v>
      </c>
      <c r="N159" s="556">
        <f t="shared" ref="N159:N181" si="89">IFERROR((L159/M159),0)</f>
        <v>1.35</v>
      </c>
      <c r="O159" s="522"/>
      <c r="P159" s="508">
        <f t="shared" ref="P159:P172" si="90">IFERROR(IF(F159="Según demanda",(L159+G159)/(H159+M159),(L159+G159)/F159),0)</f>
        <v>1.4</v>
      </c>
      <c r="Q159" s="696">
        <v>175</v>
      </c>
      <c r="R159" s="697">
        <v>100</v>
      </c>
      <c r="S159" s="556">
        <f t="shared" ref="S151:S172" si="91">IFERROR((Q159/R159),0)</f>
        <v>1.75</v>
      </c>
      <c r="T159" s="522"/>
      <c r="U159" s="508">
        <f t="shared" ref="U159:U172" si="92">IFERROR(IF(F159="Según demanda",(Q159+L159+G159)/(H159+M159+R159),(Q159+L159+G159)/F159),0)</f>
        <v>1.8374999999999999</v>
      </c>
      <c r="V159" s="216">
        <v>97</v>
      </c>
      <c r="W159" s="171">
        <v>100</v>
      </c>
      <c r="X159" s="225">
        <v>1.2950819672131149</v>
      </c>
      <c r="Y159" s="220"/>
      <c r="Z159" s="218">
        <v>0.8486646884272997</v>
      </c>
    </row>
    <row r="160" spans="1:26" ht="132" customHeight="1">
      <c r="A160" s="231" t="s">
        <v>65</v>
      </c>
      <c r="B160" s="170" t="s">
        <v>729</v>
      </c>
      <c r="C160" s="171" t="s">
        <v>1201</v>
      </c>
      <c r="D160" s="169" t="s">
        <v>1202</v>
      </c>
      <c r="E160" s="172" t="s">
        <v>1203</v>
      </c>
      <c r="F160" s="174">
        <v>60</v>
      </c>
      <c r="G160" s="695">
        <v>0</v>
      </c>
      <c r="H160" s="620">
        <v>10</v>
      </c>
      <c r="I160" s="556">
        <f t="shared" si="87"/>
        <v>0</v>
      </c>
      <c r="J160" s="522"/>
      <c r="K160" s="508">
        <f t="shared" si="88"/>
        <v>0</v>
      </c>
      <c r="L160" s="683">
        <v>16</v>
      </c>
      <c r="M160" s="619">
        <v>10</v>
      </c>
      <c r="N160" s="556">
        <f t="shared" si="89"/>
        <v>1.6</v>
      </c>
      <c r="O160" s="522"/>
      <c r="P160" s="508">
        <f t="shared" si="90"/>
        <v>0.26666666666666666</v>
      </c>
      <c r="Q160" s="698">
        <v>1</v>
      </c>
      <c r="R160" s="619">
        <v>20</v>
      </c>
      <c r="S160" s="556">
        <f t="shared" si="91"/>
        <v>0.05</v>
      </c>
      <c r="T160" s="522"/>
      <c r="U160" s="508">
        <f t="shared" si="92"/>
        <v>0.28333333333333333</v>
      </c>
      <c r="V160" s="216">
        <v>5</v>
      </c>
      <c r="W160" s="171">
        <v>20</v>
      </c>
      <c r="X160" s="225">
        <v>0.76842105263157889</v>
      </c>
      <c r="Y160" s="220"/>
      <c r="Z160" s="218">
        <v>1.8578947368421053</v>
      </c>
    </row>
    <row r="161" spans="1:26" ht="207">
      <c r="A161" s="231" t="s">
        <v>65</v>
      </c>
      <c r="B161" s="170" t="s">
        <v>729</v>
      </c>
      <c r="C161" s="174" t="s">
        <v>1097</v>
      </c>
      <c r="D161" s="169" t="s">
        <v>1098</v>
      </c>
      <c r="E161" s="191" t="s">
        <v>1099</v>
      </c>
      <c r="F161" s="174">
        <v>400</v>
      </c>
      <c r="G161" s="695">
        <v>33</v>
      </c>
      <c r="H161" s="620">
        <v>70</v>
      </c>
      <c r="I161" s="556" t="s">
        <v>1095</v>
      </c>
      <c r="J161" s="522" t="s">
        <v>1096</v>
      </c>
      <c r="K161" s="508">
        <f t="shared" si="88"/>
        <v>8.2500000000000004E-2</v>
      </c>
      <c r="L161" s="683">
        <v>82</v>
      </c>
      <c r="M161" s="619">
        <v>110</v>
      </c>
      <c r="N161" s="556">
        <f t="shared" si="89"/>
        <v>0.74545454545454548</v>
      </c>
      <c r="O161" s="522" t="s">
        <v>1096</v>
      </c>
      <c r="P161" s="508">
        <f t="shared" si="90"/>
        <v>0.28749999999999998</v>
      </c>
      <c r="Q161" s="698">
        <v>106</v>
      </c>
      <c r="R161" s="619">
        <v>110</v>
      </c>
      <c r="S161" s="556">
        <f t="shared" si="91"/>
        <v>0.96363636363636362</v>
      </c>
      <c r="T161" s="522" t="s">
        <v>1204</v>
      </c>
      <c r="U161" s="508">
        <f t="shared" si="92"/>
        <v>0.55249999999999999</v>
      </c>
      <c r="V161" s="118">
        <v>42</v>
      </c>
      <c r="W161" s="171">
        <v>110</v>
      </c>
      <c r="X161" s="225">
        <v>1.2</v>
      </c>
      <c r="Y161" s="220" t="s">
        <v>1271</v>
      </c>
      <c r="Z161" s="218">
        <v>1.1000000000000001</v>
      </c>
    </row>
    <row r="162" spans="1:26" ht="92.4" customHeight="1">
      <c r="A162" s="231" t="s">
        <v>65</v>
      </c>
      <c r="B162" s="170" t="s">
        <v>1100</v>
      </c>
      <c r="C162" s="171" t="s">
        <v>1101</v>
      </c>
      <c r="D162" s="169" t="s">
        <v>1102</v>
      </c>
      <c r="E162" s="191" t="s">
        <v>1103</v>
      </c>
      <c r="F162" s="174">
        <v>32</v>
      </c>
      <c r="G162" s="695">
        <v>0</v>
      </c>
      <c r="H162" s="620">
        <v>8</v>
      </c>
      <c r="I162" s="556">
        <f t="shared" si="87"/>
        <v>0</v>
      </c>
      <c r="J162" s="522"/>
      <c r="K162" s="508">
        <f t="shared" si="88"/>
        <v>0</v>
      </c>
      <c r="L162" s="683">
        <v>16</v>
      </c>
      <c r="M162" s="619">
        <v>8</v>
      </c>
      <c r="N162" s="556">
        <f t="shared" si="89"/>
        <v>2</v>
      </c>
      <c r="O162" s="522"/>
      <c r="P162" s="508">
        <f t="shared" si="90"/>
        <v>0.5</v>
      </c>
      <c r="Q162" s="698">
        <v>0</v>
      </c>
      <c r="R162" s="619">
        <v>8</v>
      </c>
      <c r="S162" s="556">
        <f t="shared" si="91"/>
        <v>0</v>
      </c>
      <c r="T162" s="522"/>
      <c r="U162" s="508">
        <f t="shared" si="92"/>
        <v>0.5</v>
      </c>
      <c r="V162" s="216">
        <v>16</v>
      </c>
      <c r="W162" s="171">
        <v>8</v>
      </c>
      <c r="X162" s="225">
        <v>2.0499999999999998</v>
      </c>
      <c r="Y162" s="228"/>
      <c r="Z162" s="218">
        <v>0.80833333333333335</v>
      </c>
    </row>
    <row r="163" spans="1:26" ht="105.6" customHeight="1">
      <c r="A163" s="231" t="s">
        <v>65</v>
      </c>
      <c r="B163" s="170" t="s">
        <v>1104</v>
      </c>
      <c r="C163" s="171" t="s">
        <v>1105</v>
      </c>
      <c r="D163" s="175" t="s">
        <v>1106</v>
      </c>
      <c r="E163" s="191" t="s">
        <v>1107</v>
      </c>
      <c r="F163" s="174">
        <v>200</v>
      </c>
      <c r="G163" s="695">
        <v>94</v>
      </c>
      <c r="H163" s="620">
        <v>50</v>
      </c>
      <c r="I163" s="556">
        <f t="shared" si="87"/>
        <v>1.88</v>
      </c>
      <c r="J163" s="522"/>
      <c r="K163" s="556">
        <f t="shared" ref="K163:K164" si="93">IFERROR((I163/J163),0)</f>
        <v>0</v>
      </c>
      <c r="L163" s="683">
        <v>119</v>
      </c>
      <c r="M163" s="619">
        <v>50</v>
      </c>
      <c r="N163" s="556">
        <f t="shared" si="89"/>
        <v>2.38</v>
      </c>
      <c r="O163" s="522"/>
      <c r="P163" s="508">
        <f t="shared" si="90"/>
        <v>1.0649999999999999</v>
      </c>
      <c r="Q163" s="698">
        <v>170</v>
      </c>
      <c r="R163" s="619">
        <v>170</v>
      </c>
      <c r="S163" s="556">
        <f t="shared" si="91"/>
        <v>1</v>
      </c>
      <c r="T163" s="522"/>
      <c r="U163" s="508">
        <f t="shared" si="92"/>
        <v>1.915</v>
      </c>
      <c r="V163" s="216">
        <v>144</v>
      </c>
      <c r="W163" s="171">
        <v>50</v>
      </c>
      <c r="X163" s="225">
        <v>3.3</v>
      </c>
      <c r="Y163" s="228"/>
      <c r="Z163" s="218">
        <v>0.88</v>
      </c>
    </row>
    <row r="164" spans="1:26" ht="198" customHeight="1">
      <c r="A164" s="231" t="s">
        <v>65</v>
      </c>
      <c r="B164" s="170" t="s">
        <v>729</v>
      </c>
      <c r="C164" s="171" t="s">
        <v>1108</v>
      </c>
      <c r="D164" s="169" t="s">
        <v>730</v>
      </c>
      <c r="E164" s="191" t="s">
        <v>1109</v>
      </c>
      <c r="F164" s="174">
        <v>40</v>
      </c>
      <c r="G164" s="695">
        <v>19</v>
      </c>
      <c r="H164" s="620">
        <v>10</v>
      </c>
      <c r="I164" s="556">
        <f t="shared" si="87"/>
        <v>1.9</v>
      </c>
      <c r="J164" s="522"/>
      <c r="K164" s="556">
        <f t="shared" si="93"/>
        <v>0</v>
      </c>
      <c r="L164" s="683">
        <v>23</v>
      </c>
      <c r="M164" s="619">
        <v>10</v>
      </c>
      <c r="N164" s="556">
        <f t="shared" si="89"/>
        <v>2.2999999999999998</v>
      </c>
      <c r="O164" s="522"/>
      <c r="P164" s="508">
        <f t="shared" si="90"/>
        <v>1.05</v>
      </c>
      <c r="Q164" s="698">
        <v>15</v>
      </c>
      <c r="R164" s="619">
        <v>10</v>
      </c>
      <c r="S164" s="556">
        <f t="shared" si="91"/>
        <v>1.5</v>
      </c>
      <c r="T164" s="522"/>
      <c r="U164" s="508">
        <f t="shared" si="92"/>
        <v>1.425</v>
      </c>
      <c r="V164" s="216">
        <v>17</v>
      </c>
      <c r="W164" s="171">
        <v>10</v>
      </c>
      <c r="X164" s="225">
        <v>3.3</v>
      </c>
      <c r="Y164" s="228"/>
      <c r="Z164" s="218">
        <v>0.7</v>
      </c>
    </row>
    <row r="165" spans="1:26" ht="52.8">
      <c r="A165" s="231" t="s">
        <v>65</v>
      </c>
      <c r="B165" s="170" t="s">
        <v>729</v>
      </c>
      <c r="C165" s="171" t="s">
        <v>908</v>
      </c>
      <c r="D165" s="169" t="s">
        <v>730</v>
      </c>
      <c r="E165" s="172" t="s">
        <v>909</v>
      </c>
      <c r="F165" s="174">
        <v>200</v>
      </c>
      <c r="G165" s="699">
        <v>160</v>
      </c>
      <c r="H165" s="620">
        <v>50</v>
      </c>
      <c r="I165" s="511">
        <f t="shared" si="87"/>
        <v>3.2</v>
      </c>
      <c r="J165" s="683"/>
      <c r="K165" s="511">
        <f t="shared" ref="K165:K189" si="94">IFERROR(IF(F165="Según demanda",G165/H165,G165/F165),0)</f>
        <v>0.8</v>
      </c>
      <c r="L165" s="683">
        <v>146</v>
      </c>
      <c r="M165" s="619">
        <v>50</v>
      </c>
      <c r="N165" s="511">
        <f t="shared" si="89"/>
        <v>2.92</v>
      </c>
      <c r="O165" s="683"/>
      <c r="P165" s="511">
        <f t="shared" si="90"/>
        <v>1.53</v>
      </c>
      <c r="Q165" s="699">
        <v>79</v>
      </c>
      <c r="R165" s="619">
        <v>50</v>
      </c>
      <c r="S165" s="511">
        <f t="shared" si="91"/>
        <v>1.58</v>
      </c>
      <c r="T165" s="683"/>
      <c r="U165" s="511">
        <f t="shared" si="92"/>
        <v>1.925</v>
      </c>
      <c r="V165" s="228">
        <v>120</v>
      </c>
      <c r="W165" s="171">
        <v>50</v>
      </c>
      <c r="X165" s="32">
        <v>3.967741935483871</v>
      </c>
      <c r="Y165" s="228"/>
      <c r="Z165" s="32">
        <v>0.97484276729559749</v>
      </c>
    </row>
    <row r="166" spans="1:26" ht="62.4">
      <c r="A166" s="231" t="s">
        <v>65</v>
      </c>
      <c r="B166" s="170" t="s">
        <v>729</v>
      </c>
      <c r="C166" s="171" t="s">
        <v>731</v>
      </c>
      <c r="D166" s="169" t="s">
        <v>732</v>
      </c>
      <c r="E166" s="172" t="s">
        <v>745</v>
      </c>
      <c r="F166" s="174">
        <v>100</v>
      </c>
      <c r="G166" s="699">
        <v>15</v>
      </c>
      <c r="H166" s="620">
        <v>25</v>
      </c>
      <c r="I166" s="511">
        <f t="shared" si="87"/>
        <v>0.6</v>
      </c>
      <c r="J166" s="683"/>
      <c r="K166" s="511">
        <f t="shared" si="94"/>
        <v>0.15</v>
      </c>
      <c r="L166" s="683">
        <v>38</v>
      </c>
      <c r="M166" s="619">
        <v>25</v>
      </c>
      <c r="N166" s="511">
        <f t="shared" si="89"/>
        <v>1.52</v>
      </c>
      <c r="O166" s="700"/>
      <c r="P166" s="511">
        <f t="shared" si="90"/>
        <v>0.53</v>
      </c>
      <c r="Q166" s="699">
        <v>30</v>
      </c>
      <c r="R166" s="619">
        <v>25</v>
      </c>
      <c r="S166" s="511">
        <f t="shared" si="91"/>
        <v>1.2</v>
      </c>
      <c r="T166" s="683"/>
      <c r="U166" s="511">
        <f t="shared" si="92"/>
        <v>0.83</v>
      </c>
      <c r="V166" s="228">
        <v>17</v>
      </c>
      <c r="W166" s="171">
        <v>25</v>
      </c>
      <c r="X166" s="32">
        <v>1</v>
      </c>
      <c r="Y166" s="228"/>
      <c r="Z166" s="32">
        <v>1</v>
      </c>
    </row>
    <row r="167" spans="1:26" ht="52.8">
      <c r="A167" s="231" t="s">
        <v>65</v>
      </c>
      <c r="B167" s="170" t="s">
        <v>729</v>
      </c>
      <c r="C167" s="151" t="s">
        <v>733</v>
      </c>
      <c r="D167" s="169" t="s">
        <v>734</v>
      </c>
      <c r="E167" s="152" t="s">
        <v>746</v>
      </c>
      <c r="F167" s="174">
        <v>129</v>
      </c>
      <c r="G167" s="699">
        <v>0</v>
      </c>
      <c r="H167" s="620">
        <v>20</v>
      </c>
      <c r="I167" s="511">
        <f t="shared" si="87"/>
        <v>0</v>
      </c>
      <c r="J167" s="683"/>
      <c r="K167" s="511">
        <f t="shared" si="94"/>
        <v>0</v>
      </c>
      <c r="L167" s="683">
        <v>33</v>
      </c>
      <c r="M167" s="619">
        <v>40</v>
      </c>
      <c r="N167" s="511">
        <f t="shared" si="89"/>
        <v>0.82499999999999996</v>
      </c>
      <c r="O167" s="683"/>
      <c r="P167" s="511">
        <f t="shared" si="90"/>
        <v>0.2558139534883721</v>
      </c>
      <c r="Q167" s="699">
        <v>39</v>
      </c>
      <c r="R167" s="619">
        <v>40</v>
      </c>
      <c r="S167" s="511">
        <f t="shared" si="91"/>
        <v>0.97499999999999998</v>
      </c>
      <c r="T167" s="683"/>
      <c r="U167" s="511">
        <f t="shared" si="92"/>
        <v>0.55813953488372092</v>
      </c>
      <c r="V167" s="228">
        <v>56</v>
      </c>
      <c r="W167" s="171">
        <v>29</v>
      </c>
      <c r="X167" s="32">
        <v>1.3846153846153846</v>
      </c>
      <c r="Y167" s="228"/>
      <c r="Z167" s="32">
        <v>0.8867924528301887</v>
      </c>
    </row>
    <row r="168" spans="1:26" ht="57.6">
      <c r="A168" s="231" t="s">
        <v>65</v>
      </c>
      <c r="B168" s="170" t="s">
        <v>729</v>
      </c>
      <c r="C168" s="171" t="s">
        <v>735</v>
      </c>
      <c r="D168" s="169" t="s">
        <v>736</v>
      </c>
      <c r="E168" s="173" t="s">
        <v>747</v>
      </c>
      <c r="F168" s="174">
        <v>129</v>
      </c>
      <c r="G168" s="699">
        <v>0</v>
      </c>
      <c r="H168" s="683">
        <v>0</v>
      </c>
      <c r="I168" s="511">
        <f t="shared" si="87"/>
        <v>0</v>
      </c>
      <c r="J168" s="683" t="s">
        <v>910</v>
      </c>
      <c r="K168" s="511">
        <f t="shared" si="94"/>
        <v>0</v>
      </c>
      <c r="L168" s="683">
        <v>14</v>
      </c>
      <c r="M168" s="619">
        <v>43</v>
      </c>
      <c r="N168" s="511">
        <f t="shared" si="89"/>
        <v>0.32558139534883723</v>
      </c>
      <c r="O168" s="683"/>
      <c r="P168" s="511">
        <f t="shared" si="90"/>
        <v>0.10852713178294573</v>
      </c>
      <c r="Q168" s="699">
        <v>29</v>
      </c>
      <c r="R168" s="619">
        <v>43</v>
      </c>
      <c r="S168" s="511">
        <f t="shared" si="91"/>
        <v>0.67441860465116277</v>
      </c>
      <c r="T168" s="683"/>
      <c r="U168" s="511">
        <f t="shared" si="92"/>
        <v>0.33333333333333331</v>
      </c>
      <c r="V168" s="228">
        <v>44</v>
      </c>
      <c r="W168" s="171">
        <v>43</v>
      </c>
      <c r="X168" s="32">
        <v>1</v>
      </c>
      <c r="Y168" s="228"/>
      <c r="Z168" s="32">
        <v>1</v>
      </c>
    </row>
    <row r="169" spans="1:26" ht="57.6">
      <c r="A169" s="231" t="s">
        <v>65</v>
      </c>
      <c r="B169" s="170" t="s">
        <v>729</v>
      </c>
      <c r="C169" s="171" t="s">
        <v>737</v>
      </c>
      <c r="D169" s="169" t="s">
        <v>738</v>
      </c>
      <c r="E169" s="173" t="s">
        <v>911</v>
      </c>
      <c r="F169" s="174">
        <v>200</v>
      </c>
      <c r="G169" s="699">
        <v>192</v>
      </c>
      <c r="H169" s="620">
        <v>50</v>
      </c>
      <c r="I169" s="511">
        <f t="shared" si="87"/>
        <v>3.84</v>
      </c>
      <c r="J169" s="683"/>
      <c r="K169" s="511">
        <f t="shared" si="94"/>
        <v>0.96</v>
      </c>
      <c r="L169" s="683">
        <v>479</v>
      </c>
      <c r="M169" s="619">
        <v>50</v>
      </c>
      <c r="N169" s="511">
        <f t="shared" si="89"/>
        <v>9.58</v>
      </c>
      <c r="O169" s="683"/>
      <c r="P169" s="511">
        <f t="shared" si="90"/>
        <v>3.355</v>
      </c>
      <c r="Q169" s="699">
        <v>128</v>
      </c>
      <c r="R169" s="619">
        <v>50</v>
      </c>
      <c r="S169" s="511">
        <f t="shared" si="91"/>
        <v>2.56</v>
      </c>
      <c r="T169" s="683"/>
      <c r="U169" s="511">
        <f t="shared" si="92"/>
        <v>3.9950000000000001</v>
      </c>
      <c r="V169" s="228">
        <v>83</v>
      </c>
      <c r="W169" s="171">
        <v>50</v>
      </c>
      <c r="X169" s="32">
        <v>2.5555555555555554</v>
      </c>
      <c r="Y169" s="228"/>
      <c r="Z169" s="32">
        <v>0.97499999999999998</v>
      </c>
    </row>
    <row r="170" spans="1:26" ht="72">
      <c r="A170" s="234" t="s">
        <v>65</v>
      </c>
      <c r="B170" s="170" t="s">
        <v>729</v>
      </c>
      <c r="C170" s="171" t="s">
        <v>739</v>
      </c>
      <c r="D170" s="235" t="s">
        <v>740</v>
      </c>
      <c r="E170" s="173" t="s">
        <v>748</v>
      </c>
      <c r="F170" s="174">
        <v>8</v>
      </c>
      <c r="G170" s="701">
        <v>6</v>
      </c>
      <c r="H170" s="620">
        <v>2</v>
      </c>
      <c r="I170" s="434">
        <f t="shared" si="87"/>
        <v>3</v>
      </c>
      <c r="J170" s="433"/>
      <c r="K170" s="434">
        <f t="shared" si="94"/>
        <v>0.75</v>
      </c>
      <c r="L170" s="433">
        <v>4</v>
      </c>
      <c r="M170" s="619">
        <v>2</v>
      </c>
      <c r="N170" s="434">
        <f t="shared" si="89"/>
        <v>2</v>
      </c>
      <c r="O170" s="433"/>
      <c r="P170" s="434">
        <f t="shared" si="90"/>
        <v>1.25</v>
      </c>
      <c r="Q170" s="701">
        <v>2</v>
      </c>
      <c r="R170" s="619">
        <v>2</v>
      </c>
      <c r="S170" s="434">
        <f t="shared" si="91"/>
        <v>1</v>
      </c>
      <c r="T170" s="433"/>
      <c r="U170" s="434">
        <f t="shared" si="92"/>
        <v>1.5</v>
      </c>
      <c r="V170" s="433">
        <v>3</v>
      </c>
      <c r="W170" s="171">
        <v>2</v>
      </c>
      <c r="X170" s="434">
        <v>1.3666666666666667</v>
      </c>
      <c r="Y170" s="433"/>
      <c r="Z170" s="434">
        <v>0.88181818181818183</v>
      </c>
    </row>
    <row r="171" spans="1:26" ht="100.8">
      <c r="A171" s="234" t="s">
        <v>65</v>
      </c>
      <c r="B171" s="170" t="s">
        <v>729</v>
      </c>
      <c r="C171" s="171" t="s">
        <v>741</v>
      </c>
      <c r="D171" s="235" t="s">
        <v>742</v>
      </c>
      <c r="E171" s="173" t="s">
        <v>749</v>
      </c>
      <c r="F171" s="174">
        <v>4</v>
      </c>
      <c r="G171" s="702">
        <v>1</v>
      </c>
      <c r="H171" s="620">
        <v>1</v>
      </c>
      <c r="I171" s="434">
        <f t="shared" si="87"/>
        <v>1</v>
      </c>
      <c r="J171" s="433"/>
      <c r="K171" s="434">
        <f t="shared" si="94"/>
        <v>0.25</v>
      </c>
      <c r="L171" s="435">
        <v>9</v>
      </c>
      <c r="M171" s="619">
        <v>1</v>
      </c>
      <c r="N171" s="434">
        <f t="shared" si="89"/>
        <v>9</v>
      </c>
      <c r="O171" s="703"/>
      <c r="P171" s="434">
        <f t="shared" si="90"/>
        <v>2.5</v>
      </c>
      <c r="Q171" s="704">
        <v>1</v>
      </c>
      <c r="R171" s="619">
        <v>1</v>
      </c>
      <c r="S171" s="434">
        <f t="shared" si="91"/>
        <v>1</v>
      </c>
      <c r="T171" s="433"/>
      <c r="U171" s="434">
        <f t="shared" si="92"/>
        <v>2.75</v>
      </c>
      <c r="V171" s="435">
        <v>0</v>
      </c>
      <c r="W171" s="171">
        <v>1</v>
      </c>
      <c r="X171" s="434">
        <v>1.3666666666666667</v>
      </c>
      <c r="Y171" s="435"/>
      <c r="Z171" s="434">
        <v>0.88181818181818183</v>
      </c>
    </row>
    <row r="172" spans="1:26" ht="72">
      <c r="A172" s="234" t="s">
        <v>65</v>
      </c>
      <c r="B172" s="170" t="s">
        <v>729</v>
      </c>
      <c r="C172" s="171" t="s">
        <v>743</v>
      </c>
      <c r="D172" s="235" t="s">
        <v>744</v>
      </c>
      <c r="E172" s="173" t="s">
        <v>912</v>
      </c>
      <c r="F172" s="174">
        <v>5</v>
      </c>
      <c r="G172" s="702">
        <v>2</v>
      </c>
      <c r="H172" s="620">
        <v>1</v>
      </c>
      <c r="I172" s="434">
        <f t="shared" si="87"/>
        <v>2</v>
      </c>
      <c r="J172" s="433"/>
      <c r="K172" s="434">
        <f t="shared" si="94"/>
        <v>0.4</v>
      </c>
      <c r="L172" s="435">
        <v>1</v>
      </c>
      <c r="M172" s="619">
        <v>1</v>
      </c>
      <c r="N172" s="434">
        <f t="shared" si="89"/>
        <v>1</v>
      </c>
      <c r="O172" s="703"/>
      <c r="P172" s="434">
        <f t="shared" si="90"/>
        <v>0.6</v>
      </c>
      <c r="Q172" s="704">
        <v>10</v>
      </c>
      <c r="R172" s="619">
        <v>1</v>
      </c>
      <c r="S172" s="434">
        <f t="shared" si="91"/>
        <v>10</v>
      </c>
      <c r="T172" s="433"/>
      <c r="U172" s="434">
        <f t="shared" si="92"/>
        <v>2.6</v>
      </c>
      <c r="V172" s="435">
        <v>0</v>
      </c>
      <c r="W172" s="171">
        <v>2</v>
      </c>
      <c r="X172" s="434">
        <v>1.3666666666666667</v>
      </c>
      <c r="Y172" s="435"/>
      <c r="Z172" s="434">
        <v>0.88181818181818183</v>
      </c>
    </row>
    <row r="173" spans="1:26" ht="82.8">
      <c r="A173" s="533" t="s">
        <v>67</v>
      </c>
      <c r="B173" s="246" t="s">
        <v>750</v>
      </c>
      <c r="C173" s="552" t="s">
        <v>751</v>
      </c>
      <c r="D173" s="557" t="s">
        <v>752</v>
      </c>
      <c r="E173" s="553" t="s">
        <v>788</v>
      </c>
      <c r="F173" s="531">
        <v>160</v>
      </c>
      <c r="G173" s="550">
        <v>40</v>
      </c>
      <c r="H173" s="520">
        <v>40</v>
      </c>
      <c r="I173" s="556">
        <f t="shared" si="87"/>
        <v>1</v>
      </c>
      <c r="J173" s="552"/>
      <c r="K173" s="508">
        <f t="shared" si="94"/>
        <v>0.25</v>
      </c>
      <c r="L173" s="565">
        <v>40</v>
      </c>
      <c r="M173" s="520">
        <v>40</v>
      </c>
      <c r="N173" s="556">
        <f t="shared" si="89"/>
        <v>1</v>
      </c>
      <c r="O173" s="552"/>
      <c r="P173" s="508">
        <v>0.5</v>
      </c>
      <c r="Q173" s="565">
        <v>40</v>
      </c>
      <c r="R173" s="520">
        <v>40</v>
      </c>
      <c r="S173" s="556">
        <f>IFERROR((Q173/R173),0)</f>
        <v>1</v>
      </c>
      <c r="T173" s="531"/>
      <c r="U173" s="508">
        <v>0.75</v>
      </c>
      <c r="V173" s="565">
        <v>40</v>
      </c>
      <c r="W173" s="520">
        <v>40</v>
      </c>
      <c r="X173" s="556">
        <f t="shared" ref="X173:X189" si="95">IFERROR((V173/W173),0)</f>
        <v>1</v>
      </c>
      <c r="Y173" s="556"/>
      <c r="Z173" s="508">
        <f t="shared" ref="Z173:Z189" si="96">IFERROR(IF(F173="Según demanda",(V173+Q173+L173+G173)/(H173+M173+R173+W173),(V173+Q173+L173+G173)/F173),0)</f>
        <v>1</v>
      </c>
    </row>
    <row r="174" spans="1:26" ht="55.2">
      <c r="A174" s="533" t="s">
        <v>67</v>
      </c>
      <c r="B174" s="246"/>
      <c r="C174" s="553" t="s">
        <v>753</v>
      </c>
      <c r="D174" s="557" t="s">
        <v>754</v>
      </c>
      <c r="E174" s="553" t="s">
        <v>902</v>
      </c>
      <c r="F174" s="531">
        <v>160</v>
      </c>
      <c r="G174" s="550">
        <v>40</v>
      </c>
      <c r="H174" s="520">
        <v>40</v>
      </c>
      <c r="I174" s="556">
        <f>IFERROR((G174/H174),0)</f>
        <v>1</v>
      </c>
      <c r="J174" s="522"/>
      <c r="K174" s="508">
        <f t="shared" si="94"/>
        <v>0.25</v>
      </c>
      <c r="L174" s="565">
        <v>40</v>
      </c>
      <c r="M174" s="520">
        <v>40</v>
      </c>
      <c r="N174" s="556">
        <v>1</v>
      </c>
      <c r="O174" s="566"/>
      <c r="P174" s="508">
        <v>1</v>
      </c>
      <c r="Q174" s="565">
        <v>40</v>
      </c>
      <c r="R174" s="520">
        <v>40</v>
      </c>
      <c r="S174" s="556">
        <f t="shared" ref="S174:S187" si="97">IFERROR((Q174/R174),0)</f>
        <v>1</v>
      </c>
      <c r="T174" s="566"/>
      <c r="U174" s="508">
        <v>1</v>
      </c>
      <c r="V174" s="565">
        <v>40</v>
      </c>
      <c r="W174" s="520">
        <v>40</v>
      </c>
      <c r="X174" s="556">
        <f t="shared" si="95"/>
        <v>1</v>
      </c>
      <c r="Y174" s="566"/>
      <c r="Z174" s="508">
        <f t="shared" si="96"/>
        <v>1</v>
      </c>
    </row>
    <row r="175" spans="1:26" ht="55.2">
      <c r="A175" s="533" t="s">
        <v>67</v>
      </c>
      <c r="B175" s="246"/>
      <c r="C175" s="553" t="s">
        <v>755</v>
      </c>
      <c r="D175" s="557" t="s">
        <v>756</v>
      </c>
      <c r="E175" s="553" t="s">
        <v>789</v>
      </c>
      <c r="F175" s="531">
        <v>480</v>
      </c>
      <c r="G175" s="550">
        <v>120</v>
      </c>
      <c r="H175" s="520">
        <v>120</v>
      </c>
      <c r="I175" s="556">
        <v>1</v>
      </c>
      <c r="J175" s="522"/>
      <c r="K175" s="508">
        <f t="shared" si="94"/>
        <v>0.25</v>
      </c>
      <c r="L175" s="565">
        <v>120</v>
      </c>
      <c r="M175" s="520">
        <v>120</v>
      </c>
      <c r="N175" s="556">
        <f t="shared" si="89"/>
        <v>1</v>
      </c>
      <c r="O175" s="522"/>
      <c r="P175" s="508">
        <v>0.5</v>
      </c>
      <c r="Q175" s="565">
        <v>120</v>
      </c>
      <c r="R175" s="520">
        <v>120</v>
      </c>
      <c r="S175" s="556">
        <f t="shared" si="97"/>
        <v>1</v>
      </c>
      <c r="T175" s="522"/>
      <c r="U175" s="508">
        <v>0.75</v>
      </c>
      <c r="V175" s="565">
        <v>120</v>
      </c>
      <c r="W175" s="520">
        <v>120</v>
      </c>
      <c r="X175" s="556">
        <f t="shared" si="95"/>
        <v>1</v>
      </c>
      <c r="Y175" s="566"/>
      <c r="Z175" s="508">
        <f t="shared" si="96"/>
        <v>1</v>
      </c>
    </row>
    <row r="176" spans="1:26" ht="41.4">
      <c r="A176" s="533" t="s">
        <v>67</v>
      </c>
      <c r="B176" s="246"/>
      <c r="C176" s="553" t="s">
        <v>757</v>
      </c>
      <c r="D176" s="557" t="s">
        <v>758</v>
      </c>
      <c r="E176" s="553" t="s">
        <v>790</v>
      </c>
      <c r="F176" s="531">
        <v>480</v>
      </c>
      <c r="G176" s="550">
        <v>120</v>
      </c>
      <c r="H176" s="520">
        <v>120</v>
      </c>
      <c r="I176" s="556">
        <f t="shared" si="87"/>
        <v>1</v>
      </c>
      <c r="J176" s="552"/>
      <c r="K176" s="508">
        <f t="shared" si="94"/>
        <v>0.25</v>
      </c>
      <c r="L176" s="565">
        <v>120</v>
      </c>
      <c r="M176" s="520">
        <v>120</v>
      </c>
      <c r="N176" s="556">
        <f t="shared" si="89"/>
        <v>1</v>
      </c>
      <c r="O176" s="552"/>
      <c r="P176" s="508">
        <v>0.5</v>
      </c>
      <c r="Q176" s="565">
        <v>120</v>
      </c>
      <c r="R176" s="520">
        <v>120</v>
      </c>
      <c r="S176" s="556">
        <f t="shared" si="97"/>
        <v>1</v>
      </c>
      <c r="T176" s="553"/>
      <c r="U176" s="508">
        <v>0.75</v>
      </c>
      <c r="V176" s="565">
        <v>120</v>
      </c>
      <c r="W176" s="520">
        <v>120</v>
      </c>
      <c r="X176" s="556">
        <f t="shared" si="95"/>
        <v>1</v>
      </c>
      <c r="Y176" s="521"/>
      <c r="Z176" s="508">
        <f t="shared" si="96"/>
        <v>1</v>
      </c>
    </row>
    <row r="177" spans="1:26" ht="55.2">
      <c r="A177" s="533" t="s">
        <v>67</v>
      </c>
      <c r="B177" s="246"/>
      <c r="C177" s="553" t="s">
        <v>759</v>
      </c>
      <c r="D177" s="557" t="s">
        <v>760</v>
      </c>
      <c r="E177" s="553" t="s">
        <v>791</v>
      </c>
      <c r="F177" s="531">
        <v>40</v>
      </c>
      <c r="G177" s="550">
        <v>38</v>
      </c>
      <c r="H177" s="520">
        <v>40</v>
      </c>
      <c r="I177" s="556">
        <f>IFERROR((G177/H177),0)</f>
        <v>0.95</v>
      </c>
      <c r="J177" s="522" t="s">
        <v>903</v>
      </c>
      <c r="K177" s="508">
        <f t="shared" si="94"/>
        <v>0.95</v>
      </c>
      <c r="L177" s="565">
        <v>2</v>
      </c>
      <c r="M177" s="520">
        <v>2</v>
      </c>
      <c r="N177" s="556">
        <f t="shared" si="89"/>
        <v>1</v>
      </c>
      <c r="O177" s="566"/>
      <c r="P177" s="508">
        <v>1</v>
      </c>
      <c r="Q177" s="565">
        <v>2</v>
      </c>
      <c r="R177" s="520">
        <v>2</v>
      </c>
      <c r="S177" s="556">
        <f t="shared" si="97"/>
        <v>1</v>
      </c>
      <c r="T177" s="566"/>
      <c r="U177" s="508">
        <v>1</v>
      </c>
      <c r="V177" s="531"/>
      <c r="W177" s="520">
        <v>0</v>
      </c>
      <c r="X177" s="556">
        <f t="shared" si="95"/>
        <v>0</v>
      </c>
      <c r="Y177" s="566"/>
      <c r="Z177" s="508">
        <f t="shared" si="96"/>
        <v>1.05</v>
      </c>
    </row>
    <row r="178" spans="1:26" ht="82.8">
      <c r="A178" s="533" t="s">
        <v>67</v>
      </c>
      <c r="B178" s="246"/>
      <c r="C178" s="553" t="s">
        <v>761</v>
      </c>
      <c r="D178" s="557" t="s">
        <v>762</v>
      </c>
      <c r="E178" s="553" t="s">
        <v>792</v>
      </c>
      <c r="F178" s="531">
        <v>40</v>
      </c>
      <c r="G178" s="550">
        <v>40</v>
      </c>
      <c r="H178" s="520">
        <v>40</v>
      </c>
      <c r="I178" s="556">
        <f t="shared" si="87"/>
        <v>1</v>
      </c>
      <c r="J178" s="522"/>
      <c r="K178" s="508">
        <f t="shared" si="94"/>
        <v>1</v>
      </c>
      <c r="L178" s="565">
        <v>40</v>
      </c>
      <c r="M178" s="550">
        <v>40</v>
      </c>
      <c r="N178" s="556">
        <f t="shared" si="89"/>
        <v>1</v>
      </c>
      <c r="O178" s="522"/>
      <c r="P178" s="508">
        <v>0.5</v>
      </c>
      <c r="Q178" s="565">
        <v>40</v>
      </c>
      <c r="R178" s="550">
        <v>40</v>
      </c>
      <c r="S178" s="556">
        <f t="shared" si="97"/>
        <v>1</v>
      </c>
      <c r="T178" s="522"/>
      <c r="U178" s="508">
        <v>0.75</v>
      </c>
      <c r="V178" s="565">
        <v>0</v>
      </c>
      <c r="W178" s="550">
        <v>0</v>
      </c>
      <c r="X178" s="556">
        <f t="shared" si="95"/>
        <v>0</v>
      </c>
      <c r="Y178" s="531"/>
      <c r="Z178" s="508">
        <f t="shared" si="96"/>
        <v>3</v>
      </c>
    </row>
    <row r="179" spans="1:26" ht="41.4">
      <c r="A179" s="533" t="s">
        <v>67</v>
      </c>
      <c r="B179" s="246"/>
      <c r="C179" s="553" t="s">
        <v>763</v>
      </c>
      <c r="D179" s="557" t="s">
        <v>764</v>
      </c>
      <c r="E179" s="553" t="s">
        <v>793</v>
      </c>
      <c r="F179" s="531">
        <v>480</v>
      </c>
      <c r="G179" s="550">
        <v>80</v>
      </c>
      <c r="H179" s="520">
        <v>120</v>
      </c>
      <c r="I179" s="556">
        <f>IFERROR((G179/H179),0)</f>
        <v>0.66666666666666663</v>
      </c>
      <c r="J179" s="552" t="s">
        <v>904</v>
      </c>
      <c r="K179" s="508">
        <f t="shared" si="94"/>
        <v>0.16666666666666666</v>
      </c>
      <c r="L179" s="565">
        <v>120</v>
      </c>
      <c r="M179" s="520">
        <v>120</v>
      </c>
      <c r="N179" s="556">
        <f>IFERROR((L179/M179),0)</f>
        <v>1</v>
      </c>
      <c r="O179" s="567"/>
      <c r="P179" s="508">
        <v>0.5</v>
      </c>
      <c r="Q179" s="565">
        <v>120</v>
      </c>
      <c r="R179" s="520">
        <v>120</v>
      </c>
      <c r="S179" s="556">
        <f t="shared" si="97"/>
        <v>1</v>
      </c>
      <c r="T179" s="567"/>
      <c r="U179" s="508">
        <v>0.75</v>
      </c>
      <c r="V179" s="519">
        <v>120</v>
      </c>
      <c r="W179" s="518">
        <v>120</v>
      </c>
      <c r="X179" s="556">
        <f t="shared" si="95"/>
        <v>1</v>
      </c>
      <c r="Y179" s="530"/>
      <c r="Z179" s="508">
        <f t="shared" si="96"/>
        <v>0.91666666666666663</v>
      </c>
    </row>
    <row r="180" spans="1:26" ht="55.2">
      <c r="A180" s="533" t="s">
        <v>67</v>
      </c>
      <c r="B180" s="246"/>
      <c r="C180" s="553" t="s">
        <v>765</v>
      </c>
      <c r="D180" s="557" t="s">
        <v>766</v>
      </c>
      <c r="E180" s="553" t="s">
        <v>794</v>
      </c>
      <c r="F180" s="531" t="s">
        <v>905</v>
      </c>
      <c r="G180" s="550">
        <v>80</v>
      </c>
      <c r="H180" s="520">
        <v>80</v>
      </c>
      <c r="I180" s="556">
        <f>IFERROR((G180/H180),0)</f>
        <v>1</v>
      </c>
      <c r="J180" s="552"/>
      <c r="K180" s="508">
        <f t="shared" si="94"/>
        <v>1</v>
      </c>
      <c r="L180" s="565">
        <v>120</v>
      </c>
      <c r="M180" s="520">
        <v>120</v>
      </c>
      <c r="N180" s="556">
        <f>IFERROR((L180/M180),0)</f>
        <v>1</v>
      </c>
      <c r="O180" s="567"/>
      <c r="P180" s="508">
        <v>0</v>
      </c>
      <c r="Q180" s="565">
        <v>120</v>
      </c>
      <c r="R180" s="520">
        <v>120</v>
      </c>
      <c r="S180" s="556">
        <f t="shared" si="97"/>
        <v>1</v>
      </c>
      <c r="T180" s="521"/>
      <c r="U180" s="508">
        <v>0</v>
      </c>
      <c r="V180" s="519">
        <v>120</v>
      </c>
      <c r="W180" s="518">
        <v>120</v>
      </c>
      <c r="X180" s="556">
        <f t="shared" si="95"/>
        <v>1</v>
      </c>
      <c r="Y180" s="530"/>
      <c r="Z180" s="508">
        <f t="shared" si="96"/>
        <v>1</v>
      </c>
    </row>
    <row r="181" spans="1:26" ht="82.8">
      <c r="A181" s="533" t="s">
        <v>67</v>
      </c>
      <c r="B181" s="246"/>
      <c r="C181" s="553" t="s">
        <v>767</v>
      </c>
      <c r="D181" s="557" t="s">
        <v>768</v>
      </c>
      <c r="E181" s="553" t="s">
        <v>795</v>
      </c>
      <c r="F181" s="531">
        <v>4</v>
      </c>
      <c r="G181" s="550">
        <v>1</v>
      </c>
      <c r="H181" s="520">
        <v>1</v>
      </c>
      <c r="I181" s="556">
        <f t="shared" si="87"/>
        <v>1</v>
      </c>
      <c r="J181" s="509"/>
      <c r="K181" s="508">
        <f t="shared" si="94"/>
        <v>0.25</v>
      </c>
      <c r="L181" s="565">
        <v>1</v>
      </c>
      <c r="M181" s="550">
        <v>1</v>
      </c>
      <c r="N181" s="556">
        <f t="shared" si="89"/>
        <v>1</v>
      </c>
      <c r="O181" s="509"/>
      <c r="P181" s="508">
        <v>0.5</v>
      </c>
      <c r="Q181" s="565">
        <v>1</v>
      </c>
      <c r="R181" s="550">
        <v>1</v>
      </c>
      <c r="S181" s="556">
        <f t="shared" si="97"/>
        <v>1</v>
      </c>
      <c r="T181" s="552"/>
      <c r="U181" s="508">
        <v>0.75</v>
      </c>
      <c r="V181" s="531">
        <v>1</v>
      </c>
      <c r="W181" s="550">
        <v>1</v>
      </c>
      <c r="X181" s="556">
        <f t="shared" si="95"/>
        <v>1</v>
      </c>
      <c r="Y181" s="509"/>
      <c r="Z181" s="508">
        <f t="shared" si="96"/>
        <v>1</v>
      </c>
    </row>
    <row r="182" spans="1:26" ht="55.2">
      <c r="A182" s="533" t="s">
        <v>67</v>
      </c>
      <c r="B182" s="246"/>
      <c r="C182" s="521" t="s">
        <v>769</v>
      </c>
      <c r="D182" s="591" t="s">
        <v>770</v>
      </c>
      <c r="E182" s="553" t="s">
        <v>796</v>
      </c>
      <c r="F182" s="531">
        <v>80</v>
      </c>
      <c r="G182" s="550">
        <v>40</v>
      </c>
      <c r="H182" s="520">
        <v>40</v>
      </c>
      <c r="I182" s="556">
        <f t="shared" si="87"/>
        <v>1</v>
      </c>
      <c r="J182" s="509"/>
      <c r="K182" s="508">
        <f t="shared" si="94"/>
        <v>0.5</v>
      </c>
      <c r="L182" s="565">
        <v>40</v>
      </c>
      <c r="M182" s="550">
        <v>40</v>
      </c>
      <c r="N182" s="556">
        <v>1</v>
      </c>
      <c r="O182" s="509"/>
      <c r="P182" s="508">
        <v>0.5</v>
      </c>
      <c r="Q182" s="565">
        <v>40</v>
      </c>
      <c r="R182" s="550">
        <v>40</v>
      </c>
      <c r="S182" s="556">
        <f t="shared" si="97"/>
        <v>1</v>
      </c>
      <c r="T182" s="509"/>
      <c r="U182" s="508">
        <v>0.75</v>
      </c>
      <c r="V182" s="531">
        <v>40</v>
      </c>
      <c r="W182" s="550">
        <v>40</v>
      </c>
      <c r="X182" s="556">
        <f t="shared" si="95"/>
        <v>1</v>
      </c>
      <c r="Y182" s="509"/>
      <c r="Z182" s="508">
        <f t="shared" si="96"/>
        <v>2</v>
      </c>
    </row>
    <row r="183" spans="1:26" ht="96.6">
      <c r="A183" s="533" t="s">
        <v>67</v>
      </c>
      <c r="B183" s="246" t="s">
        <v>771</v>
      </c>
      <c r="C183" s="557" t="s">
        <v>772</v>
      </c>
      <c r="D183" s="592" t="s">
        <v>773</v>
      </c>
      <c r="E183" s="553" t="s">
        <v>797</v>
      </c>
      <c r="F183" s="552">
        <v>40</v>
      </c>
      <c r="G183" s="550">
        <v>0</v>
      </c>
      <c r="H183" s="550">
        <v>10</v>
      </c>
      <c r="I183" s="556">
        <f>IFERROR((G183/H183),0)</f>
        <v>0</v>
      </c>
      <c r="J183" s="552" t="s">
        <v>906</v>
      </c>
      <c r="K183" s="508">
        <f t="shared" si="94"/>
        <v>0</v>
      </c>
      <c r="L183" s="552">
        <v>0</v>
      </c>
      <c r="M183" s="550">
        <v>10</v>
      </c>
      <c r="N183" s="556">
        <f>IFERROR((L183/M183),0)</f>
        <v>0</v>
      </c>
      <c r="O183" s="552" t="s">
        <v>906</v>
      </c>
      <c r="P183" s="508">
        <v>0.5</v>
      </c>
      <c r="Q183" s="552">
        <v>0</v>
      </c>
      <c r="R183" s="550">
        <v>10</v>
      </c>
      <c r="S183" s="556">
        <f t="shared" si="97"/>
        <v>0</v>
      </c>
      <c r="T183" s="552" t="s">
        <v>906</v>
      </c>
      <c r="U183" s="508">
        <v>0.75</v>
      </c>
      <c r="V183" s="550">
        <v>0</v>
      </c>
      <c r="W183" s="550">
        <v>10</v>
      </c>
      <c r="X183" s="556">
        <f t="shared" si="95"/>
        <v>0</v>
      </c>
      <c r="Y183" s="552" t="s">
        <v>906</v>
      </c>
      <c r="Z183" s="508">
        <f t="shared" si="96"/>
        <v>0</v>
      </c>
    </row>
    <row r="184" spans="1:26" ht="96.6">
      <c r="A184" s="533" t="s">
        <v>68</v>
      </c>
      <c r="B184" s="246"/>
      <c r="C184" s="514" t="s">
        <v>774</v>
      </c>
      <c r="D184" s="593" t="s">
        <v>775</v>
      </c>
      <c r="E184" s="553" t="s">
        <v>798</v>
      </c>
      <c r="F184" s="552">
        <v>10</v>
      </c>
      <c r="G184" s="550">
        <v>0</v>
      </c>
      <c r="H184" s="550">
        <v>0</v>
      </c>
      <c r="I184" s="556">
        <f>IFERROR((G184/H184),0)</f>
        <v>0</v>
      </c>
      <c r="J184" s="552" t="s">
        <v>906</v>
      </c>
      <c r="K184" s="508">
        <f t="shared" si="94"/>
        <v>0</v>
      </c>
      <c r="L184" s="552">
        <v>0</v>
      </c>
      <c r="M184" s="550">
        <v>3</v>
      </c>
      <c r="N184" s="556">
        <f>IFERROR((L184/M184),0)</f>
        <v>0</v>
      </c>
      <c r="O184" s="552" t="s">
        <v>906</v>
      </c>
      <c r="P184" s="508">
        <v>0.5</v>
      </c>
      <c r="Q184" s="552">
        <v>0</v>
      </c>
      <c r="R184" s="550">
        <v>3</v>
      </c>
      <c r="S184" s="556">
        <f t="shared" si="97"/>
        <v>0</v>
      </c>
      <c r="T184" s="552"/>
      <c r="U184" s="508">
        <v>0.75</v>
      </c>
      <c r="V184" s="552">
        <v>0</v>
      </c>
      <c r="W184" s="550">
        <v>3</v>
      </c>
      <c r="X184" s="556">
        <f t="shared" si="95"/>
        <v>0</v>
      </c>
      <c r="Y184" s="552" t="s">
        <v>906</v>
      </c>
      <c r="Z184" s="508">
        <f t="shared" si="96"/>
        <v>0</v>
      </c>
    </row>
    <row r="185" spans="1:26" ht="96.6">
      <c r="A185" s="533" t="s">
        <v>68</v>
      </c>
      <c r="B185" s="246" t="s">
        <v>776</v>
      </c>
      <c r="C185" s="514" t="s">
        <v>777</v>
      </c>
      <c r="D185" s="557" t="s">
        <v>778</v>
      </c>
      <c r="E185" s="552" t="s">
        <v>799</v>
      </c>
      <c r="F185" s="531">
        <v>24</v>
      </c>
      <c r="G185" s="550">
        <v>0</v>
      </c>
      <c r="H185" s="520">
        <v>12</v>
      </c>
      <c r="I185" s="556">
        <f>IFERROR((G185/H185),0)</f>
        <v>0</v>
      </c>
      <c r="J185" s="552" t="s">
        <v>906</v>
      </c>
      <c r="K185" s="508">
        <f t="shared" si="94"/>
        <v>0</v>
      </c>
      <c r="L185" s="565">
        <v>0</v>
      </c>
      <c r="M185" s="520">
        <v>4</v>
      </c>
      <c r="N185" s="556">
        <f>IFERROR((L185/M185),0)</f>
        <v>0</v>
      </c>
      <c r="O185" s="552" t="s">
        <v>906</v>
      </c>
      <c r="P185" s="508">
        <v>0.5</v>
      </c>
      <c r="Q185" s="565">
        <v>0</v>
      </c>
      <c r="R185" s="520">
        <v>4</v>
      </c>
      <c r="S185" s="556">
        <f t="shared" si="97"/>
        <v>0</v>
      </c>
      <c r="T185" s="552"/>
      <c r="U185" s="508">
        <v>0.75</v>
      </c>
      <c r="V185" s="552">
        <v>0</v>
      </c>
      <c r="W185" s="550">
        <v>3</v>
      </c>
      <c r="X185" s="556">
        <f t="shared" si="95"/>
        <v>0</v>
      </c>
      <c r="Y185" s="552" t="s">
        <v>906</v>
      </c>
      <c r="Z185" s="508">
        <f t="shared" si="96"/>
        <v>0</v>
      </c>
    </row>
    <row r="186" spans="1:26" ht="96.6">
      <c r="A186" s="533" t="s">
        <v>68</v>
      </c>
      <c r="B186" s="246"/>
      <c r="C186" s="514" t="s">
        <v>779</v>
      </c>
      <c r="D186" s="557" t="s">
        <v>780</v>
      </c>
      <c r="E186" s="553" t="s">
        <v>800</v>
      </c>
      <c r="F186" s="531">
        <v>64</v>
      </c>
      <c r="G186" s="550">
        <v>0</v>
      </c>
      <c r="H186" s="520">
        <v>16</v>
      </c>
      <c r="I186" s="556">
        <f>IFERROR((G186/H186),0)</f>
        <v>0</v>
      </c>
      <c r="J186" s="552" t="s">
        <v>906</v>
      </c>
      <c r="K186" s="508">
        <f t="shared" si="94"/>
        <v>0</v>
      </c>
      <c r="L186" s="565">
        <v>0</v>
      </c>
      <c r="M186" s="520">
        <v>16</v>
      </c>
      <c r="N186" s="556">
        <f>IFERROR((L186/M186),0)</f>
        <v>0</v>
      </c>
      <c r="O186" s="552" t="s">
        <v>906</v>
      </c>
      <c r="P186" s="508">
        <v>0.5</v>
      </c>
      <c r="Q186" s="565">
        <v>0</v>
      </c>
      <c r="R186" s="520">
        <v>16</v>
      </c>
      <c r="S186" s="556">
        <f t="shared" si="97"/>
        <v>0</v>
      </c>
      <c r="T186" s="552"/>
      <c r="U186" s="508">
        <v>0.75</v>
      </c>
      <c r="V186" s="552">
        <v>0</v>
      </c>
      <c r="W186" s="550">
        <v>3</v>
      </c>
      <c r="X186" s="556">
        <f t="shared" si="95"/>
        <v>0</v>
      </c>
      <c r="Y186" s="552" t="s">
        <v>906</v>
      </c>
      <c r="Z186" s="508">
        <f t="shared" si="96"/>
        <v>0</v>
      </c>
    </row>
    <row r="187" spans="1:26" ht="41.4" customHeight="1">
      <c r="A187" s="533" t="s">
        <v>68</v>
      </c>
      <c r="B187" s="246" t="s">
        <v>781</v>
      </c>
      <c r="C187" s="557" t="s">
        <v>782</v>
      </c>
      <c r="D187" s="594" t="s">
        <v>783</v>
      </c>
      <c r="E187" s="553" t="s">
        <v>801</v>
      </c>
      <c r="F187" s="531">
        <v>10</v>
      </c>
      <c r="G187" s="531">
        <v>3</v>
      </c>
      <c r="H187" s="531">
        <v>3</v>
      </c>
      <c r="I187" s="556">
        <f>IFERROR((G187/H187),0)</f>
        <v>1</v>
      </c>
      <c r="J187" s="556"/>
      <c r="K187" s="508">
        <f t="shared" si="94"/>
        <v>0.3</v>
      </c>
      <c r="L187" s="531">
        <v>3</v>
      </c>
      <c r="M187" s="531">
        <v>3</v>
      </c>
      <c r="N187" s="556">
        <f>IFERROR((L187/M187),0)</f>
        <v>1</v>
      </c>
      <c r="O187" s="531"/>
      <c r="P187" s="531">
        <v>0</v>
      </c>
      <c r="Q187" s="531">
        <v>3</v>
      </c>
      <c r="R187" s="531">
        <v>3</v>
      </c>
      <c r="S187" s="556">
        <f t="shared" si="97"/>
        <v>1</v>
      </c>
      <c r="T187" s="531"/>
      <c r="U187" s="508">
        <v>0</v>
      </c>
      <c r="V187" s="531">
        <v>3</v>
      </c>
      <c r="W187" s="531">
        <v>3</v>
      </c>
      <c r="X187" s="556">
        <f t="shared" si="95"/>
        <v>1</v>
      </c>
      <c r="Y187" s="531"/>
      <c r="Z187" s="508">
        <f t="shared" si="96"/>
        <v>1.2</v>
      </c>
    </row>
    <row r="188" spans="1:26" ht="41.4">
      <c r="A188" s="533" t="s">
        <v>68</v>
      </c>
      <c r="B188" s="246"/>
      <c r="C188" s="557" t="s">
        <v>784</v>
      </c>
      <c r="D188" s="557" t="s">
        <v>785</v>
      </c>
      <c r="E188" s="553" t="s">
        <v>802</v>
      </c>
      <c r="F188" s="555" t="s">
        <v>907</v>
      </c>
      <c r="G188" s="580">
        <v>0</v>
      </c>
      <c r="H188" s="580">
        <v>0</v>
      </c>
      <c r="I188" s="609">
        <f t="shared" ref="I188:I189" si="98">IFERROR((G188/H188),0)</f>
        <v>0</v>
      </c>
      <c r="J188" s="610"/>
      <c r="K188" s="516">
        <f t="shared" si="94"/>
        <v>0</v>
      </c>
      <c r="L188" s="552">
        <v>0</v>
      </c>
      <c r="M188" s="550">
        <v>0</v>
      </c>
      <c r="N188" s="556">
        <f t="shared" ref="N188:N189" si="99">IFERROR((L188/M188),0)</f>
        <v>0</v>
      </c>
      <c r="O188" s="555" t="s">
        <v>907</v>
      </c>
      <c r="P188" s="508">
        <v>0.5</v>
      </c>
      <c r="Q188" s="552">
        <v>0</v>
      </c>
      <c r="R188" s="550">
        <v>0</v>
      </c>
      <c r="S188" s="609">
        <v>1</v>
      </c>
      <c r="T188" s="555"/>
      <c r="U188" s="516">
        <v>0.75</v>
      </c>
      <c r="V188" s="552">
        <v>0</v>
      </c>
      <c r="W188" s="550">
        <v>0</v>
      </c>
      <c r="X188" s="556">
        <f t="shared" si="95"/>
        <v>0</v>
      </c>
      <c r="Y188" s="555"/>
      <c r="Z188" s="516">
        <f t="shared" si="96"/>
        <v>0</v>
      </c>
    </row>
    <row r="189" spans="1:26" ht="43.2">
      <c r="A189" s="533" t="s">
        <v>68</v>
      </c>
      <c r="B189" s="246"/>
      <c r="C189" s="595" t="s">
        <v>786</v>
      </c>
      <c r="D189" s="557" t="s">
        <v>787</v>
      </c>
      <c r="E189" s="553" t="s">
        <v>803</v>
      </c>
      <c r="F189" s="555">
        <v>4</v>
      </c>
      <c r="G189" s="580">
        <v>1</v>
      </c>
      <c r="H189" s="580">
        <v>1</v>
      </c>
      <c r="I189" s="609">
        <f t="shared" si="98"/>
        <v>1</v>
      </c>
      <c r="J189" s="611"/>
      <c r="K189" s="516">
        <f t="shared" si="94"/>
        <v>0.25</v>
      </c>
      <c r="L189" s="551">
        <v>1</v>
      </c>
      <c r="M189" s="550">
        <v>1</v>
      </c>
      <c r="N189" s="556">
        <f t="shared" si="99"/>
        <v>1</v>
      </c>
      <c r="O189" s="633"/>
      <c r="P189" s="554">
        <v>0.5</v>
      </c>
      <c r="Q189" s="551">
        <v>1</v>
      </c>
      <c r="R189" s="550">
        <v>1</v>
      </c>
      <c r="S189" s="436">
        <v>1</v>
      </c>
      <c r="T189" s="611"/>
      <c r="U189" s="529">
        <v>0.75</v>
      </c>
      <c r="V189" s="551">
        <v>1</v>
      </c>
      <c r="W189" s="550">
        <v>1</v>
      </c>
      <c r="X189" s="556">
        <f t="shared" si="95"/>
        <v>1</v>
      </c>
      <c r="Y189" s="611"/>
      <c r="Z189" s="529">
        <f t="shared" si="96"/>
        <v>1</v>
      </c>
    </row>
    <row r="190" spans="1:26" ht="41.4">
      <c r="A190" s="222" t="s">
        <v>720</v>
      </c>
      <c r="B190" s="192" t="s">
        <v>692</v>
      </c>
      <c r="C190" s="192" t="s">
        <v>693</v>
      </c>
      <c r="D190" s="192" t="s">
        <v>694</v>
      </c>
      <c r="E190" s="192" t="s">
        <v>723</v>
      </c>
      <c r="F190" s="223"/>
      <c r="G190" s="223"/>
      <c r="H190" s="141"/>
      <c r="I190" s="225">
        <f t="shared" ref="I190:I191" si="100">IFERROR((G190/H190),0)</f>
        <v>0</v>
      </c>
      <c r="J190" s="223"/>
      <c r="K190" s="196">
        <f t="shared" ref="K190:K191" si="101">IFERROR(IF(F190="Según demanda",G190/H190,G190/F190),0)</f>
        <v>0</v>
      </c>
      <c r="L190" s="223"/>
      <c r="M190" s="97"/>
      <c r="N190" s="195">
        <f t="shared" ref="N190:N191" si="102">IFERROR((L190/M190),0)</f>
        <v>0</v>
      </c>
      <c r="O190" s="223"/>
      <c r="P190" s="196">
        <f t="shared" ref="P190:P191" si="103">IFERROR(IF(K190="Según demanda",L190/M190,L190/K190),0)</f>
        <v>0</v>
      </c>
      <c r="Q190" s="70"/>
      <c r="R190" s="223"/>
      <c r="S190" s="195">
        <f t="shared" ref="S190:S191" si="104">IFERROR((Q190/R190),0)</f>
        <v>0</v>
      </c>
      <c r="T190" s="223"/>
      <c r="U190" s="196">
        <f t="shared" ref="U190:U191" si="105">IFERROR(IF(F190="Según demanda",(Q190+L190+G190)/(H190+M190+R190),(Q190+L190+G190)/F190),0)</f>
        <v>0</v>
      </c>
      <c r="V190" s="70"/>
      <c r="W190" s="223"/>
      <c r="X190" s="195">
        <f t="shared" ref="X190:X191" si="106">IFERROR((V190/W190),0)</f>
        <v>0</v>
      </c>
      <c r="Y190" s="223"/>
      <c r="Z190" s="196">
        <f t="shared" ref="Z190" si="107">IFERROR(IF(F190="Según demanda",(V190+Q190+L190+G190)/(H190+M190+R190+W190),(V190+Q190+L190+G190)/F190),0)</f>
        <v>0</v>
      </c>
    </row>
    <row r="191" spans="1:26" ht="82.8">
      <c r="A191" s="222" t="s">
        <v>721</v>
      </c>
      <c r="B191" s="192" t="s">
        <v>692</v>
      </c>
      <c r="C191" s="192" t="s">
        <v>695</v>
      </c>
      <c r="D191" s="192" t="s">
        <v>696</v>
      </c>
      <c r="E191" s="192" t="s">
        <v>724</v>
      </c>
      <c r="F191" s="224"/>
      <c r="G191" s="224"/>
      <c r="H191" s="224"/>
      <c r="I191" s="225">
        <f t="shared" si="100"/>
        <v>0</v>
      </c>
      <c r="J191" s="224"/>
      <c r="K191" s="221">
        <f t="shared" si="101"/>
        <v>0</v>
      </c>
      <c r="L191" s="224"/>
      <c r="M191" s="224"/>
      <c r="N191" s="226">
        <f t="shared" si="102"/>
        <v>0</v>
      </c>
      <c r="O191" s="224"/>
      <c r="P191" s="221">
        <f t="shared" si="103"/>
        <v>0</v>
      </c>
      <c r="Q191" s="216"/>
      <c r="R191" s="224"/>
      <c r="S191" s="226">
        <f t="shared" si="104"/>
        <v>0</v>
      </c>
      <c r="T191" s="223"/>
      <c r="U191" s="221">
        <f t="shared" si="105"/>
        <v>0</v>
      </c>
      <c r="V191" s="217"/>
      <c r="W191" s="224"/>
      <c r="X191" s="226">
        <f t="shared" si="106"/>
        <v>0</v>
      </c>
      <c r="Y191" s="112"/>
      <c r="Z191" s="221">
        <f>IFERROR(IF(F191="Según demanda",(V191+Q191+L191+G191)/(H191+M191+R191+W191),(V191+Q191+L191+G191)/F191),0)</f>
        <v>0</v>
      </c>
    </row>
    <row r="192" spans="1:26" ht="317.39999999999998" customHeight="1">
      <c r="A192" s="450" t="s">
        <v>895</v>
      </c>
      <c r="B192" s="243" t="s">
        <v>697</v>
      </c>
      <c r="C192" s="458" t="s">
        <v>698</v>
      </c>
      <c r="D192" s="458" t="s">
        <v>699</v>
      </c>
      <c r="E192" s="458" t="s">
        <v>724</v>
      </c>
      <c r="F192" s="456">
        <v>1</v>
      </c>
      <c r="G192" s="456">
        <v>0</v>
      </c>
      <c r="H192" s="456">
        <v>0</v>
      </c>
      <c r="I192" s="453">
        <v>0</v>
      </c>
      <c r="J192" s="505" t="s">
        <v>896</v>
      </c>
      <c r="K192" s="449">
        <v>0</v>
      </c>
      <c r="L192" s="456">
        <v>1</v>
      </c>
      <c r="M192" s="456">
        <v>1</v>
      </c>
      <c r="N192" s="453">
        <v>1</v>
      </c>
      <c r="O192" s="505" t="s">
        <v>1089</v>
      </c>
      <c r="P192" s="449">
        <v>0</v>
      </c>
      <c r="Q192" s="456">
        <v>0</v>
      </c>
      <c r="R192" s="456">
        <v>0</v>
      </c>
      <c r="S192" s="453">
        <v>0</v>
      </c>
      <c r="T192" s="505" t="s">
        <v>1223</v>
      </c>
      <c r="U192" s="449">
        <v>1</v>
      </c>
      <c r="V192" s="445">
        <v>0</v>
      </c>
      <c r="W192" s="456">
        <v>0</v>
      </c>
      <c r="X192" s="453">
        <v>0</v>
      </c>
      <c r="Y192" s="505" t="s">
        <v>1223</v>
      </c>
      <c r="Z192" s="449">
        <v>1</v>
      </c>
    </row>
    <row r="193" spans="1:26" ht="207" customHeight="1">
      <c r="A193" s="450" t="s">
        <v>895</v>
      </c>
      <c r="B193" s="244"/>
      <c r="C193" s="458" t="s">
        <v>700</v>
      </c>
      <c r="D193" s="458" t="s">
        <v>699</v>
      </c>
      <c r="E193" s="458" t="s">
        <v>724</v>
      </c>
      <c r="F193" s="456">
        <v>1</v>
      </c>
      <c r="G193" s="456">
        <v>0</v>
      </c>
      <c r="H193" s="456">
        <v>0</v>
      </c>
      <c r="I193" s="453">
        <v>0</v>
      </c>
      <c r="J193" s="505" t="s">
        <v>896</v>
      </c>
      <c r="K193" s="449">
        <v>0</v>
      </c>
      <c r="L193" s="456">
        <v>1</v>
      </c>
      <c r="M193" s="456">
        <v>1</v>
      </c>
      <c r="N193" s="453">
        <v>1</v>
      </c>
      <c r="O193" s="505" t="s">
        <v>1089</v>
      </c>
      <c r="P193" s="449">
        <v>0</v>
      </c>
      <c r="Q193" s="456">
        <v>0</v>
      </c>
      <c r="R193" s="456">
        <v>0</v>
      </c>
      <c r="S193" s="453">
        <v>0</v>
      </c>
      <c r="T193" s="454" t="s">
        <v>1224</v>
      </c>
      <c r="U193" s="449">
        <v>1</v>
      </c>
      <c r="V193" s="445">
        <v>0</v>
      </c>
      <c r="W193" s="456">
        <v>0</v>
      </c>
      <c r="X193" s="453">
        <v>0</v>
      </c>
      <c r="Y193" s="454" t="s">
        <v>1273</v>
      </c>
      <c r="Z193" s="449">
        <v>1</v>
      </c>
    </row>
    <row r="194" spans="1:26" ht="285.60000000000002" customHeight="1">
      <c r="A194" s="450" t="s">
        <v>895</v>
      </c>
      <c r="B194" s="245"/>
      <c r="C194" s="458" t="s">
        <v>701</v>
      </c>
      <c r="D194" s="458" t="s">
        <v>702</v>
      </c>
      <c r="E194" s="458" t="s">
        <v>724</v>
      </c>
      <c r="F194" s="456">
        <v>4</v>
      </c>
      <c r="G194" s="456">
        <v>4</v>
      </c>
      <c r="H194" s="456">
        <v>4</v>
      </c>
      <c r="I194" s="453">
        <v>1</v>
      </c>
      <c r="J194" s="505"/>
      <c r="K194" s="449">
        <v>1</v>
      </c>
      <c r="L194" s="456">
        <v>4</v>
      </c>
      <c r="M194" s="456">
        <v>4</v>
      </c>
      <c r="N194" s="453">
        <v>1</v>
      </c>
      <c r="O194" s="505"/>
      <c r="P194" s="449">
        <v>4</v>
      </c>
      <c r="Q194" s="456">
        <v>4</v>
      </c>
      <c r="R194" s="456">
        <v>4</v>
      </c>
      <c r="S194" s="453">
        <v>1</v>
      </c>
      <c r="T194" s="455"/>
      <c r="U194" s="449">
        <v>3</v>
      </c>
      <c r="V194" s="445">
        <v>4</v>
      </c>
      <c r="W194" s="456">
        <v>4</v>
      </c>
      <c r="X194" s="453">
        <v>1</v>
      </c>
      <c r="Y194" s="446"/>
      <c r="Z194" s="449">
        <v>4</v>
      </c>
    </row>
    <row r="195" spans="1:26" ht="55.2" customHeight="1">
      <c r="A195" s="450" t="s">
        <v>895</v>
      </c>
      <c r="B195" s="243" t="s">
        <v>703</v>
      </c>
      <c r="C195" s="457" t="s">
        <v>704</v>
      </c>
      <c r="D195" s="448" t="s">
        <v>705</v>
      </c>
      <c r="E195" s="456" t="s">
        <v>725</v>
      </c>
      <c r="F195" s="456">
        <v>12</v>
      </c>
      <c r="G195" s="456">
        <v>4</v>
      </c>
      <c r="H195" s="456">
        <v>4</v>
      </c>
      <c r="I195" s="453">
        <v>1</v>
      </c>
      <c r="J195" s="505" t="s">
        <v>897</v>
      </c>
      <c r="K195" s="449">
        <v>0.33333333333333331</v>
      </c>
      <c r="L195" s="456">
        <v>4</v>
      </c>
      <c r="M195" s="456">
        <v>4</v>
      </c>
      <c r="N195" s="453">
        <v>1</v>
      </c>
      <c r="O195" s="505" t="s">
        <v>897</v>
      </c>
      <c r="P195" s="449">
        <v>12</v>
      </c>
      <c r="Q195" s="456">
        <v>4</v>
      </c>
      <c r="R195" s="456">
        <v>4</v>
      </c>
      <c r="S195" s="453">
        <v>1</v>
      </c>
      <c r="T195" s="505" t="s">
        <v>897</v>
      </c>
      <c r="U195" s="449">
        <v>1</v>
      </c>
      <c r="V195" s="445">
        <v>4</v>
      </c>
      <c r="W195" s="456">
        <v>4</v>
      </c>
      <c r="X195" s="453">
        <v>1</v>
      </c>
      <c r="Y195" s="505" t="s">
        <v>897</v>
      </c>
      <c r="Z195" s="449">
        <v>1.3333333333333333</v>
      </c>
    </row>
    <row r="196" spans="1:26" ht="41.4" customHeight="1">
      <c r="A196" s="450" t="s">
        <v>895</v>
      </c>
      <c r="B196" s="245"/>
      <c r="C196" s="457" t="s">
        <v>706</v>
      </c>
      <c r="D196" s="448" t="s">
        <v>707</v>
      </c>
      <c r="E196" s="456" t="s">
        <v>724</v>
      </c>
      <c r="F196" s="456">
        <v>2</v>
      </c>
      <c r="G196" s="456">
        <v>0</v>
      </c>
      <c r="H196" s="456">
        <v>0</v>
      </c>
      <c r="I196" s="453">
        <v>0</v>
      </c>
      <c r="J196" s="505" t="s">
        <v>898</v>
      </c>
      <c r="K196" s="449">
        <v>0</v>
      </c>
      <c r="L196" s="456">
        <v>0</v>
      </c>
      <c r="M196" s="456">
        <v>0</v>
      </c>
      <c r="N196" s="453">
        <v>0</v>
      </c>
      <c r="O196" s="505" t="s">
        <v>1090</v>
      </c>
      <c r="P196" s="449">
        <v>0</v>
      </c>
      <c r="Q196" s="444">
        <v>0</v>
      </c>
      <c r="R196" s="456">
        <v>0</v>
      </c>
      <c r="S196" s="453">
        <v>0</v>
      </c>
      <c r="T196" s="446" t="s">
        <v>1225</v>
      </c>
      <c r="U196" s="449">
        <v>0</v>
      </c>
      <c r="V196" s="444">
        <v>2</v>
      </c>
      <c r="W196" s="456">
        <v>2</v>
      </c>
      <c r="X196" s="453">
        <v>1</v>
      </c>
      <c r="Y196" s="446" t="s">
        <v>1274</v>
      </c>
      <c r="Z196" s="449">
        <v>1</v>
      </c>
    </row>
    <row r="197" spans="1:26" ht="69.599999999999994">
      <c r="A197" s="450" t="s">
        <v>895</v>
      </c>
      <c r="B197" s="451" t="s">
        <v>708</v>
      </c>
      <c r="C197" s="457" t="s">
        <v>709</v>
      </c>
      <c r="D197" s="448" t="s">
        <v>710</v>
      </c>
      <c r="E197" s="456" t="s">
        <v>726</v>
      </c>
      <c r="F197" s="456">
        <v>12</v>
      </c>
      <c r="G197" s="456">
        <v>4</v>
      </c>
      <c r="H197" s="456">
        <v>4</v>
      </c>
      <c r="I197" s="453">
        <v>0.25</v>
      </c>
      <c r="J197" s="456" t="s">
        <v>899</v>
      </c>
      <c r="K197" s="449">
        <v>0.33333333333333331</v>
      </c>
      <c r="L197" s="456">
        <v>4</v>
      </c>
      <c r="M197" s="456">
        <v>4</v>
      </c>
      <c r="N197" s="453">
        <v>1</v>
      </c>
      <c r="O197" s="456" t="s">
        <v>899</v>
      </c>
      <c r="P197" s="449">
        <v>12</v>
      </c>
      <c r="Q197" s="444">
        <v>4</v>
      </c>
      <c r="R197" s="456">
        <v>4</v>
      </c>
      <c r="S197" s="453">
        <v>1</v>
      </c>
      <c r="T197" s="456" t="s">
        <v>899</v>
      </c>
      <c r="U197" s="449">
        <v>1</v>
      </c>
      <c r="V197" s="444">
        <v>4</v>
      </c>
      <c r="W197" s="456">
        <v>4</v>
      </c>
      <c r="X197" s="453">
        <v>1</v>
      </c>
      <c r="Y197" s="446"/>
      <c r="Z197" s="449">
        <v>1.3333333333333333</v>
      </c>
    </row>
    <row r="198" spans="1:26" ht="110.4">
      <c r="A198" s="450" t="s">
        <v>895</v>
      </c>
      <c r="B198" s="448" t="s">
        <v>711</v>
      </c>
      <c r="C198" s="457" t="s">
        <v>712</v>
      </c>
      <c r="D198" s="448" t="s">
        <v>713</v>
      </c>
      <c r="E198" s="456" t="s">
        <v>723</v>
      </c>
      <c r="F198" s="456">
        <v>12</v>
      </c>
      <c r="G198" s="456">
        <v>4</v>
      </c>
      <c r="H198" s="456">
        <v>4</v>
      </c>
      <c r="I198" s="453">
        <v>1</v>
      </c>
      <c r="J198" s="456" t="s">
        <v>900</v>
      </c>
      <c r="K198" s="449">
        <v>0.33333333333333331</v>
      </c>
      <c r="L198" s="456">
        <v>4</v>
      </c>
      <c r="M198" s="456">
        <v>4</v>
      </c>
      <c r="N198" s="453">
        <v>1</v>
      </c>
      <c r="O198" s="456" t="s">
        <v>900</v>
      </c>
      <c r="P198" s="449">
        <v>12</v>
      </c>
      <c r="Q198" s="444">
        <v>4</v>
      </c>
      <c r="R198" s="456">
        <v>4</v>
      </c>
      <c r="S198" s="453">
        <v>1</v>
      </c>
      <c r="T198" s="456" t="s">
        <v>900</v>
      </c>
      <c r="U198" s="449">
        <v>1</v>
      </c>
      <c r="V198" s="444">
        <v>4</v>
      </c>
      <c r="W198" s="456">
        <v>4</v>
      </c>
      <c r="X198" s="453">
        <v>1</v>
      </c>
      <c r="Y198" s="456" t="s">
        <v>900</v>
      </c>
      <c r="Z198" s="449">
        <v>1.3333333333333333</v>
      </c>
    </row>
    <row r="199" spans="1:26" ht="96.6">
      <c r="A199" s="450" t="s">
        <v>895</v>
      </c>
      <c r="B199" s="448" t="s">
        <v>714</v>
      </c>
      <c r="C199" s="457" t="s">
        <v>715</v>
      </c>
      <c r="D199" s="448" t="s">
        <v>716</v>
      </c>
      <c r="E199" s="456" t="s">
        <v>727</v>
      </c>
      <c r="F199" s="456">
        <v>12</v>
      </c>
      <c r="G199" s="456">
        <v>3</v>
      </c>
      <c r="H199" s="456">
        <v>3</v>
      </c>
      <c r="I199" s="453">
        <v>1</v>
      </c>
      <c r="J199" s="448" t="s">
        <v>901</v>
      </c>
      <c r="K199" s="449">
        <v>0.25</v>
      </c>
      <c r="L199" s="456">
        <v>3</v>
      </c>
      <c r="M199" s="456">
        <v>3</v>
      </c>
      <c r="N199" s="453">
        <v>1</v>
      </c>
      <c r="O199" s="448" t="s">
        <v>1091</v>
      </c>
      <c r="P199" s="449">
        <v>12</v>
      </c>
      <c r="Q199" s="444">
        <v>3</v>
      </c>
      <c r="R199" s="456">
        <v>3</v>
      </c>
      <c r="S199" s="453">
        <v>1</v>
      </c>
      <c r="T199" s="448" t="s">
        <v>1226</v>
      </c>
      <c r="U199" s="449">
        <v>0.75</v>
      </c>
      <c r="V199" s="444">
        <v>3</v>
      </c>
      <c r="W199" s="456">
        <v>3</v>
      </c>
      <c r="X199" s="453">
        <v>1</v>
      </c>
      <c r="Y199" s="448" t="s">
        <v>1275</v>
      </c>
      <c r="Z199" s="449">
        <v>1</v>
      </c>
    </row>
    <row r="200" spans="1:26" ht="82.8" customHeight="1">
      <c r="A200" s="450" t="s">
        <v>895</v>
      </c>
      <c r="B200" s="457" t="s">
        <v>717</v>
      </c>
      <c r="C200" s="457" t="s">
        <v>718</v>
      </c>
      <c r="D200" s="448" t="s">
        <v>719</v>
      </c>
      <c r="E200" s="456" t="s">
        <v>728</v>
      </c>
      <c r="F200" s="456">
        <v>12</v>
      </c>
      <c r="G200" s="445">
        <v>3</v>
      </c>
      <c r="H200" s="445">
        <v>3</v>
      </c>
      <c r="I200" s="453">
        <v>1</v>
      </c>
      <c r="J200" s="456" t="s">
        <v>1092</v>
      </c>
      <c r="K200" s="449">
        <v>0.25</v>
      </c>
      <c r="L200" s="445">
        <v>3</v>
      </c>
      <c r="M200" s="445">
        <v>3</v>
      </c>
      <c r="N200" s="452">
        <v>1</v>
      </c>
      <c r="O200" s="456" t="s">
        <v>1092</v>
      </c>
      <c r="P200" s="447">
        <v>0.5</v>
      </c>
      <c r="Q200" s="444">
        <v>3</v>
      </c>
      <c r="R200" s="456">
        <v>3</v>
      </c>
      <c r="S200" s="453">
        <v>1</v>
      </c>
      <c r="T200" s="456" t="s">
        <v>1092</v>
      </c>
      <c r="U200" s="449">
        <v>0.75</v>
      </c>
      <c r="V200" s="444">
        <v>3</v>
      </c>
      <c r="W200" s="456">
        <v>3</v>
      </c>
      <c r="X200" s="453">
        <v>1</v>
      </c>
      <c r="Y200" s="456"/>
      <c r="Z200" s="449">
        <v>1</v>
      </c>
    </row>
    <row r="201" spans="1:26" ht="135" customHeight="1">
      <c r="A201" s="533" t="s">
        <v>813</v>
      </c>
      <c r="B201" s="683" t="s">
        <v>804</v>
      </c>
      <c r="C201" s="683" t="s">
        <v>805</v>
      </c>
      <c r="D201" s="683" t="s">
        <v>806</v>
      </c>
      <c r="E201" s="596" t="s">
        <v>814</v>
      </c>
      <c r="F201" s="596">
        <v>7</v>
      </c>
      <c r="G201" s="507">
        <v>0</v>
      </c>
      <c r="H201" s="507">
        <v>0</v>
      </c>
      <c r="I201" s="556">
        <v>0</v>
      </c>
      <c r="J201" s="683" t="s">
        <v>930</v>
      </c>
      <c r="K201" s="563">
        <v>0</v>
      </c>
      <c r="L201" s="507">
        <v>7</v>
      </c>
      <c r="M201" s="507">
        <v>7</v>
      </c>
      <c r="N201" s="556">
        <v>0</v>
      </c>
      <c r="O201" s="506" t="s">
        <v>1205</v>
      </c>
      <c r="P201" s="508">
        <v>0</v>
      </c>
      <c r="Q201" s="507">
        <v>0</v>
      </c>
      <c r="R201" s="507">
        <v>0</v>
      </c>
      <c r="S201" s="556">
        <v>0</v>
      </c>
      <c r="T201" s="506" t="s">
        <v>1206</v>
      </c>
      <c r="U201" s="556">
        <v>0</v>
      </c>
      <c r="V201" s="507">
        <v>0</v>
      </c>
      <c r="W201" s="507">
        <v>0</v>
      </c>
      <c r="X201" s="556">
        <v>0.9</v>
      </c>
      <c r="Y201" s="506" t="s">
        <v>1244</v>
      </c>
      <c r="Z201" s="508">
        <v>0</v>
      </c>
    </row>
    <row r="202" spans="1:26" ht="355.2" customHeight="1">
      <c r="A202" s="533" t="s">
        <v>813</v>
      </c>
      <c r="B202" s="683" t="s">
        <v>804</v>
      </c>
      <c r="C202" s="683" t="s">
        <v>807</v>
      </c>
      <c r="D202" s="683" t="s">
        <v>808</v>
      </c>
      <c r="E202" s="596" t="s">
        <v>931</v>
      </c>
      <c r="F202" s="215">
        <v>6000</v>
      </c>
      <c r="G202" s="553">
        <v>444</v>
      </c>
      <c r="H202" s="553">
        <v>445</v>
      </c>
      <c r="I202" s="553" t="s">
        <v>1082</v>
      </c>
      <c r="J202" s="553" t="s">
        <v>932</v>
      </c>
      <c r="K202" s="528">
        <v>7.3999999999999996E-2</v>
      </c>
      <c r="L202" s="553">
        <v>356</v>
      </c>
      <c r="M202" s="520">
        <v>369</v>
      </c>
      <c r="N202" s="556">
        <v>0.964769647696477</v>
      </c>
      <c r="O202" s="651" t="s">
        <v>1083</v>
      </c>
      <c r="P202" s="508">
        <v>0.13333333333333333</v>
      </c>
      <c r="Q202" s="531">
        <v>488</v>
      </c>
      <c r="R202" s="510" t="s">
        <v>1207</v>
      </c>
      <c r="S202" s="556">
        <v>0</v>
      </c>
      <c r="T202" s="531" t="s">
        <v>1208</v>
      </c>
      <c r="U202" s="508">
        <v>0.13333333333333333</v>
      </c>
      <c r="V202" s="531">
        <v>458</v>
      </c>
      <c r="W202" s="531">
        <v>451</v>
      </c>
      <c r="X202" s="556">
        <v>0</v>
      </c>
      <c r="Y202" s="531" t="s">
        <v>1245</v>
      </c>
      <c r="Z202" s="508">
        <v>0</v>
      </c>
    </row>
    <row r="203" spans="1:26" ht="179.4">
      <c r="A203" s="533" t="s">
        <v>813</v>
      </c>
      <c r="B203" s="683" t="s">
        <v>804</v>
      </c>
      <c r="C203" s="683" t="s">
        <v>809</v>
      </c>
      <c r="D203" s="683" t="s">
        <v>810</v>
      </c>
      <c r="E203" s="553" t="s">
        <v>815</v>
      </c>
      <c r="F203" s="504">
        <v>10000</v>
      </c>
      <c r="G203" s="553">
        <v>0</v>
      </c>
      <c r="H203" s="653">
        <v>741</v>
      </c>
      <c r="I203" s="553">
        <v>0</v>
      </c>
      <c r="J203" s="553" t="s">
        <v>1084</v>
      </c>
      <c r="K203" s="553">
        <v>0</v>
      </c>
      <c r="L203" s="520">
        <v>3566</v>
      </c>
      <c r="M203" s="520">
        <v>1110</v>
      </c>
      <c r="N203" s="556">
        <v>3.2126126126126127</v>
      </c>
      <c r="O203" s="651" t="s">
        <v>1209</v>
      </c>
      <c r="P203" s="556">
        <v>0</v>
      </c>
      <c r="Q203" s="506">
        <v>2718</v>
      </c>
      <c r="R203" s="652" t="s">
        <v>1210</v>
      </c>
      <c r="S203" s="556">
        <v>0</v>
      </c>
      <c r="T203" s="531" t="s">
        <v>1246</v>
      </c>
      <c r="U203" s="508">
        <v>0</v>
      </c>
      <c r="V203" s="531">
        <v>0</v>
      </c>
      <c r="W203" s="510" t="s">
        <v>1247</v>
      </c>
      <c r="X203" s="556">
        <v>1</v>
      </c>
      <c r="Y203" s="531" t="s">
        <v>1248</v>
      </c>
      <c r="Z203" s="508">
        <v>0</v>
      </c>
    </row>
    <row r="204" spans="1:26" ht="82.8">
      <c r="A204" s="533" t="s">
        <v>813</v>
      </c>
      <c r="B204" s="683" t="s">
        <v>804</v>
      </c>
      <c r="C204" s="683" t="s">
        <v>1211</v>
      </c>
      <c r="D204" s="683" t="s">
        <v>1212</v>
      </c>
      <c r="E204" s="553" t="s">
        <v>816</v>
      </c>
      <c r="F204" s="215">
        <v>8000</v>
      </c>
      <c r="G204" s="553">
        <v>0</v>
      </c>
      <c r="H204" s="553">
        <v>0</v>
      </c>
      <c r="I204" s="556">
        <v>0</v>
      </c>
      <c r="J204" s="553" t="s">
        <v>1085</v>
      </c>
      <c r="K204" s="528">
        <v>0</v>
      </c>
      <c r="L204" s="553">
        <v>722</v>
      </c>
      <c r="M204" s="520">
        <v>0</v>
      </c>
      <c r="N204" s="556">
        <v>1</v>
      </c>
      <c r="O204" s="572" t="s">
        <v>1086</v>
      </c>
      <c r="P204" s="508">
        <v>9.0249999999999997E-2</v>
      </c>
      <c r="Q204" s="531">
        <v>6456</v>
      </c>
      <c r="R204" s="531" t="s">
        <v>366</v>
      </c>
      <c r="S204" s="531">
        <v>100</v>
      </c>
      <c r="T204" s="531" t="s">
        <v>1213</v>
      </c>
      <c r="U204" s="508">
        <v>9.0249999999999997E-2</v>
      </c>
      <c r="V204" s="531">
        <v>159</v>
      </c>
      <c r="W204" s="531" t="s">
        <v>366</v>
      </c>
      <c r="X204" s="531">
        <v>100</v>
      </c>
      <c r="Y204" s="531" t="s">
        <v>1249</v>
      </c>
      <c r="Z204" s="508">
        <v>0</v>
      </c>
    </row>
    <row r="205" spans="1:26" ht="94.8" customHeight="1">
      <c r="A205" s="533" t="s">
        <v>813</v>
      </c>
      <c r="B205" s="683" t="s">
        <v>804</v>
      </c>
      <c r="C205" s="683" t="s">
        <v>811</v>
      </c>
      <c r="D205" s="683" t="s">
        <v>812</v>
      </c>
      <c r="E205" s="512" t="s">
        <v>933</v>
      </c>
      <c r="F205" s="215">
        <v>43000</v>
      </c>
      <c r="G205" s="572">
        <v>0</v>
      </c>
      <c r="H205" s="507">
        <v>11386</v>
      </c>
      <c r="I205" s="556">
        <v>0</v>
      </c>
      <c r="J205" s="553" t="s">
        <v>1087</v>
      </c>
      <c r="K205" s="528">
        <v>0</v>
      </c>
      <c r="L205" s="553">
        <v>0</v>
      </c>
      <c r="M205" s="553">
        <v>21501</v>
      </c>
      <c r="N205" s="556">
        <v>0</v>
      </c>
      <c r="O205" s="193" t="s">
        <v>1088</v>
      </c>
      <c r="P205" s="508">
        <v>0</v>
      </c>
      <c r="Q205" s="531">
        <v>4162</v>
      </c>
      <c r="R205" s="531" t="s">
        <v>1214</v>
      </c>
      <c r="S205" s="556">
        <v>0</v>
      </c>
      <c r="T205" s="531" t="s">
        <v>1215</v>
      </c>
      <c r="U205" s="508">
        <v>0</v>
      </c>
      <c r="V205" s="531">
        <v>480</v>
      </c>
      <c r="W205" s="510" t="s">
        <v>1250</v>
      </c>
      <c r="X205" s="556">
        <v>0.23339258674040425</v>
      </c>
      <c r="Y205" s="531" t="s">
        <v>1215</v>
      </c>
      <c r="Z205" s="508">
        <v>0</v>
      </c>
    </row>
    <row r="206" spans="1:26" ht="303.60000000000002" customHeight="1">
      <c r="A206" s="459" t="s">
        <v>722</v>
      </c>
      <c r="B206" s="662" t="s">
        <v>708</v>
      </c>
      <c r="C206" s="460" t="s">
        <v>709</v>
      </c>
      <c r="D206" s="461" t="s">
        <v>710</v>
      </c>
      <c r="E206" s="462" t="s">
        <v>726</v>
      </c>
      <c r="F206" s="462">
        <v>12</v>
      </c>
      <c r="G206" s="463">
        <v>3</v>
      </c>
      <c r="H206" s="463">
        <v>3</v>
      </c>
      <c r="I206" s="464">
        <f>IFERROR((G206/H206),0)</f>
        <v>1</v>
      </c>
      <c r="J206" s="462" t="s">
        <v>1147</v>
      </c>
      <c r="K206" s="465">
        <f t="shared" ref="K206" si="108">IFERROR(IF(F206="Según demanda",G206/H206,G206/F206),0)</f>
        <v>0.25</v>
      </c>
      <c r="L206" s="463">
        <v>3</v>
      </c>
      <c r="M206" s="463">
        <v>3</v>
      </c>
      <c r="N206" s="466">
        <f t="shared" ref="N206" si="109">IFERROR((L206/M206),0)</f>
        <v>1</v>
      </c>
      <c r="O206" s="467" t="s">
        <v>1147</v>
      </c>
      <c r="P206" s="468">
        <f t="shared" ref="P206" si="110">IFERROR(IF(F206="Según demanda",(L206+G206)/(H206+M206),(L206+G206)/F206),0)</f>
        <v>0.5</v>
      </c>
      <c r="Q206" s="463">
        <v>3</v>
      </c>
      <c r="R206" s="463">
        <v>3</v>
      </c>
      <c r="S206" s="466">
        <v>1</v>
      </c>
      <c r="T206" s="467" t="s">
        <v>1148</v>
      </c>
      <c r="U206" s="468">
        <f t="shared" ref="U206" si="111">IFERROR(IF(F206="Según demanda",(Q206+L206+G206)/(H206+M206+R206),(Q206+L206+G206)/F206),0)</f>
        <v>0.75</v>
      </c>
      <c r="V206" s="463">
        <v>3</v>
      </c>
      <c r="W206" s="463">
        <v>3</v>
      </c>
      <c r="X206" s="466">
        <v>0.75</v>
      </c>
      <c r="Y206" s="467" t="s">
        <v>1283</v>
      </c>
      <c r="Z206" s="468">
        <v>0.94</v>
      </c>
    </row>
    <row r="207" spans="1:26" ht="262.2">
      <c r="A207" s="298" t="s">
        <v>1284</v>
      </c>
      <c r="B207" s="469" t="s">
        <v>817</v>
      </c>
      <c r="C207" s="470" t="s">
        <v>818</v>
      </c>
      <c r="D207" s="471" t="s">
        <v>819</v>
      </c>
      <c r="E207" s="470" t="s">
        <v>832</v>
      </c>
      <c r="F207" s="597" t="s">
        <v>869</v>
      </c>
      <c r="G207" s="534">
        <v>2</v>
      </c>
      <c r="H207" s="534">
        <v>2</v>
      </c>
      <c r="I207" s="598">
        <f>IFERROR((G207/H207),0)</f>
        <v>1</v>
      </c>
      <c r="J207" s="535" t="s">
        <v>870</v>
      </c>
      <c r="K207" s="536">
        <v>1</v>
      </c>
      <c r="L207" s="538">
        <v>2</v>
      </c>
      <c r="M207" s="538">
        <v>2</v>
      </c>
      <c r="N207" s="558">
        <f>IFERROR((L207/M207),0)</f>
        <v>1</v>
      </c>
      <c r="O207" s="537" t="s">
        <v>1031</v>
      </c>
      <c r="P207" s="540">
        <v>1</v>
      </c>
      <c r="Q207" s="538">
        <v>2</v>
      </c>
      <c r="R207" s="538">
        <v>2</v>
      </c>
      <c r="S207" s="558">
        <v>1</v>
      </c>
      <c r="T207" s="537" t="s">
        <v>1149</v>
      </c>
      <c r="U207" s="540">
        <v>1</v>
      </c>
      <c r="V207" s="538">
        <v>7</v>
      </c>
      <c r="W207" s="538">
        <v>7</v>
      </c>
      <c r="X207" s="558">
        <f>IFERROR((V207/W207),0)</f>
        <v>1</v>
      </c>
      <c r="Y207" s="537" t="s">
        <v>1285</v>
      </c>
      <c r="Z207" s="540">
        <v>1</v>
      </c>
    </row>
    <row r="208" spans="1:26" ht="285.60000000000002">
      <c r="A208" s="298"/>
      <c r="B208" s="470" t="s">
        <v>820</v>
      </c>
      <c r="C208" s="470" t="s">
        <v>821</v>
      </c>
      <c r="D208" s="471" t="s">
        <v>822</v>
      </c>
      <c r="E208" s="470" t="s">
        <v>871</v>
      </c>
      <c r="F208" s="601" t="s">
        <v>872</v>
      </c>
      <c r="G208" s="538">
        <v>40</v>
      </c>
      <c r="H208" s="538">
        <v>40</v>
      </c>
      <c r="I208" s="558">
        <v>1</v>
      </c>
      <c r="J208" s="600" t="s">
        <v>873</v>
      </c>
      <c r="K208" s="540">
        <f t="shared" ref="K208:K217" si="112">IFERROR(IF(F208="Según demanda",G208/H208,G208/F208),0)</f>
        <v>1</v>
      </c>
      <c r="L208" s="538">
        <v>40</v>
      </c>
      <c r="M208" s="538">
        <v>40</v>
      </c>
      <c r="N208" s="558">
        <f>IFERROR((L208/M208),0)</f>
        <v>1</v>
      </c>
      <c r="O208" s="537" t="s">
        <v>1032</v>
      </c>
      <c r="P208" s="540">
        <f t="shared" ref="P208:P211" si="113">IFERROR(IF(F208="Según demanda",(L208+G208)/(H208+M208),(L208+G208)/F208),0)</f>
        <v>1</v>
      </c>
      <c r="Q208" s="538">
        <v>40</v>
      </c>
      <c r="R208" s="538">
        <v>40</v>
      </c>
      <c r="S208" s="558">
        <v>1</v>
      </c>
      <c r="T208" s="537" t="s">
        <v>1150</v>
      </c>
      <c r="U208" s="540">
        <f t="shared" ref="U208" si="114">IFERROR(IF(F208="Según demanda",(Q208+L208+G208)/(H208+M208+R208),(Q208+L208+G208)/F208),0)</f>
        <v>1</v>
      </c>
      <c r="V208" s="538">
        <v>40</v>
      </c>
      <c r="W208" s="538">
        <v>40</v>
      </c>
      <c r="X208" s="558">
        <f t="shared" ref="X208:X219" si="115">IFERROR((V208/W208),0)</f>
        <v>1</v>
      </c>
      <c r="Y208" s="537" t="s">
        <v>1286</v>
      </c>
      <c r="Z208" s="540">
        <f>IFERROR(IF(F208="Según demanda",(V208+Q208+L208+G208)/(H208+M208+R208+W208),(V208+Q208+L208+G208)/F208),0)</f>
        <v>1</v>
      </c>
    </row>
    <row r="209" spans="1:26" ht="409.6">
      <c r="A209" s="298"/>
      <c r="B209" s="470"/>
      <c r="C209" s="299" t="s">
        <v>824</v>
      </c>
      <c r="D209" s="299" t="s">
        <v>825</v>
      </c>
      <c r="E209" s="470" t="s">
        <v>874</v>
      </c>
      <c r="F209" s="601" t="s">
        <v>872</v>
      </c>
      <c r="G209" s="538">
        <v>81</v>
      </c>
      <c r="H209" s="541">
        <v>81</v>
      </c>
      <c r="I209" s="558">
        <v>1</v>
      </c>
      <c r="J209" s="599" t="s">
        <v>875</v>
      </c>
      <c r="K209" s="540">
        <v>1</v>
      </c>
      <c r="L209" s="538">
        <v>34</v>
      </c>
      <c r="M209" s="538">
        <v>34</v>
      </c>
      <c r="N209" s="558">
        <v>1</v>
      </c>
      <c r="O209" s="537" t="s">
        <v>1033</v>
      </c>
      <c r="P209" s="540">
        <v>1</v>
      </c>
      <c r="Q209" s="538">
        <v>108</v>
      </c>
      <c r="R209" s="538">
        <v>108</v>
      </c>
      <c r="S209" s="558">
        <v>1</v>
      </c>
      <c r="T209" s="537" t="s">
        <v>1151</v>
      </c>
      <c r="U209" s="540">
        <v>1</v>
      </c>
      <c r="V209" s="538">
        <v>93</v>
      </c>
      <c r="W209" s="538">
        <v>93</v>
      </c>
      <c r="X209" s="558">
        <v>1</v>
      </c>
      <c r="Y209" s="537" t="s">
        <v>1287</v>
      </c>
      <c r="Z209" s="540">
        <v>1</v>
      </c>
    </row>
    <row r="210" spans="1:26" ht="138" customHeight="1">
      <c r="A210" s="298"/>
      <c r="B210" s="470" t="s">
        <v>823</v>
      </c>
      <c r="C210" s="300"/>
      <c r="D210" s="300"/>
      <c r="E210" s="472" t="s">
        <v>876</v>
      </c>
      <c r="F210" s="601" t="s">
        <v>872</v>
      </c>
      <c r="G210" s="538">
        <v>14</v>
      </c>
      <c r="H210" s="541">
        <v>14</v>
      </c>
      <c r="I210" s="558">
        <f t="shared" ref="I210:I221" si="116">IFERROR((G210/H210),0)</f>
        <v>1</v>
      </c>
      <c r="J210" s="539" t="s">
        <v>877</v>
      </c>
      <c r="K210" s="540">
        <f t="shared" si="112"/>
        <v>1</v>
      </c>
      <c r="L210" s="538">
        <v>341</v>
      </c>
      <c r="M210" s="538">
        <v>341</v>
      </c>
      <c r="N210" s="558">
        <f t="shared" ref="N210:N219" si="117">IFERROR((L210/M210),0)</f>
        <v>1</v>
      </c>
      <c r="O210" s="537" t="s">
        <v>1034</v>
      </c>
      <c r="P210" s="540">
        <f t="shared" si="113"/>
        <v>1</v>
      </c>
      <c r="Q210" s="538">
        <v>349</v>
      </c>
      <c r="R210" s="538">
        <v>349</v>
      </c>
      <c r="S210" s="558">
        <v>1</v>
      </c>
      <c r="T210" s="537" t="s">
        <v>1152</v>
      </c>
      <c r="U210" s="540">
        <v>1</v>
      </c>
      <c r="V210" s="538">
        <v>160</v>
      </c>
      <c r="W210" s="538">
        <v>160</v>
      </c>
      <c r="X210" s="558">
        <f t="shared" si="115"/>
        <v>1</v>
      </c>
      <c r="Y210" s="537" t="s">
        <v>1288</v>
      </c>
      <c r="Z210" s="540">
        <f>IFERROR(IF(F210="Según demanda",(V210+Q210+L210+G210)/(H210+M210+R210+W210),(V210+Q210+L210+G210)/F210),0)</f>
        <v>1</v>
      </c>
    </row>
    <row r="211" spans="1:26" ht="409.6">
      <c r="A211" s="298"/>
      <c r="B211" s="470"/>
      <c r="C211" s="299" t="s">
        <v>827</v>
      </c>
      <c r="D211" s="299" t="s">
        <v>828</v>
      </c>
      <c r="E211" s="472" t="s">
        <v>878</v>
      </c>
      <c r="F211" s="601" t="s">
        <v>872</v>
      </c>
      <c r="G211" s="538">
        <v>269</v>
      </c>
      <c r="H211" s="541">
        <v>269</v>
      </c>
      <c r="I211" s="558">
        <v>1</v>
      </c>
      <c r="J211" s="539" t="s">
        <v>879</v>
      </c>
      <c r="K211" s="540">
        <v>1</v>
      </c>
      <c r="L211" s="538">
        <v>465</v>
      </c>
      <c r="M211" s="538">
        <v>465</v>
      </c>
      <c r="N211" s="558">
        <v>1</v>
      </c>
      <c r="O211" s="537" t="s">
        <v>1035</v>
      </c>
      <c r="P211" s="540">
        <f t="shared" si="113"/>
        <v>1</v>
      </c>
      <c r="Q211" s="538">
        <v>480</v>
      </c>
      <c r="R211" s="538">
        <v>480</v>
      </c>
      <c r="S211" s="558">
        <v>1</v>
      </c>
      <c r="T211" s="537" t="s">
        <v>1153</v>
      </c>
      <c r="U211" s="540">
        <v>1</v>
      </c>
      <c r="V211" s="538">
        <v>136</v>
      </c>
      <c r="W211" s="538">
        <v>136</v>
      </c>
      <c r="X211" s="558">
        <v>1</v>
      </c>
      <c r="Y211" s="537" t="s">
        <v>1289</v>
      </c>
      <c r="Z211" s="540">
        <v>1</v>
      </c>
    </row>
    <row r="212" spans="1:26" ht="409.6">
      <c r="A212" s="298"/>
      <c r="B212" s="473" t="s">
        <v>826</v>
      </c>
      <c r="C212" s="300"/>
      <c r="D212" s="300"/>
      <c r="E212" s="474" t="s">
        <v>880</v>
      </c>
      <c r="F212" s="601" t="s">
        <v>872</v>
      </c>
      <c r="G212" s="538">
        <v>71</v>
      </c>
      <c r="H212" s="541">
        <v>71</v>
      </c>
      <c r="I212" s="558">
        <f t="shared" si="116"/>
        <v>1</v>
      </c>
      <c r="J212" s="539" t="s">
        <v>881</v>
      </c>
      <c r="K212" s="540">
        <f t="shared" si="112"/>
        <v>1</v>
      </c>
      <c r="L212" s="538">
        <v>213</v>
      </c>
      <c r="M212" s="538">
        <v>213</v>
      </c>
      <c r="N212" s="558">
        <v>1</v>
      </c>
      <c r="O212" s="537" t="s">
        <v>1036</v>
      </c>
      <c r="P212" s="540">
        <v>1</v>
      </c>
      <c r="Q212" s="538">
        <v>177</v>
      </c>
      <c r="R212" s="538">
        <v>177</v>
      </c>
      <c r="S212" s="558">
        <v>1</v>
      </c>
      <c r="T212" s="537" t="s">
        <v>1154</v>
      </c>
      <c r="U212" s="540">
        <v>1</v>
      </c>
      <c r="V212" s="538">
        <v>188</v>
      </c>
      <c r="W212" s="538">
        <v>188</v>
      </c>
      <c r="X212" s="558">
        <v>1</v>
      </c>
      <c r="Y212" s="537" t="s">
        <v>1290</v>
      </c>
      <c r="Z212" s="540">
        <v>1</v>
      </c>
    </row>
    <row r="213" spans="1:26" ht="409.6">
      <c r="A213" s="298"/>
      <c r="B213" s="473" t="s">
        <v>829</v>
      </c>
      <c r="C213" s="475" t="s">
        <v>830</v>
      </c>
      <c r="D213" s="476" t="s">
        <v>831</v>
      </c>
      <c r="E213" s="474" t="s">
        <v>833</v>
      </c>
      <c r="F213" s="599" t="s">
        <v>882</v>
      </c>
      <c r="G213" s="538">
        <v>40</v>
      </c>
      <c r="H213" s="541">
        <v>40</v>
      </c>
      <c r="I213" s="558">
        <f t="shared" si="116"/>
        <v>1</v>
      </c>
      <c r="J213" s="602" t="s">
        <v>883</v>
      </c>
      <c r="K213" s="540">
        <v>1</v>
      </c>
      <c r="L213" s="538">
        <v>40</v>
      </c>
      <c r="M213" s="538">
        <v>40</v>
      </c>
      <c r="N213" s="558">
        <f t="shared" si="117"/>
        <v>1</v>
      </c>
      <c r="O213" s="537" t="s">
        <v>1037</v>
      </c>
      <c r="P213" s="540">
        <v>1</v>
      </c>
      <c r="Q213" s="538">
        <v>40</v>
      </c>
      <c r="R213" s="538">
        <v>40</v>
      </c>
      <c r="S213" s="558">
        <f t="shared" ref="S213:S217" si="118">IFERROR((Q213/R213),0)</f>
        <v>1</v>
      </c>
      <c r="T213" s="537" t="s">
        <v>1155</v>
      </c>
      <c r="U213" s="540">
        <v>1</v>
      </c>
      <c r="V213" s="538">
        <v>40</v>
      </c>
      <c r="W213" s="538">
        <v>40</v>
      </c>
      <c r="X213" s="558">
        <f t="shared" si="115"/>
        <v>1</v>
      </c>
      <c r="Y213" s="537" t="s">
        <v>1291</v>
      </c>
      <c r="Z213" s="540">
        <v>1</v>
      </c>
    </row>
    <row r="214" spans="1:26" ht="151.80000000000001" customHeight="1">
      <c r="A214" s="298" t="s">
        <v>834</v>
      </c>
      <c r="B214" s="475" t="s">
        <v>835</v>
      </c>
      <c r="C214" s="477" t="s">
        <v>836</v>
      </c>
      <c r="D214" s="476" t="s">
        <v>837</v>
      </c>
      <c r="E214" s="476" t="s">
        <v>841</v>
      </c>
      <c r="F214" s="599">
        <v>1</v>
      </c>
      <c r="G214" s="538">
        <v>1</v>
      </c>
      <c r="H214" s="541">
        <v>1</v>
      </c>
      <c r="I214" s="558">
        <f t="shared" si="116"/>
        <v>1</v>
      </c>
      <c r="J214" s="539" t="s">
        <v>884</v>
      </c>
      <c r="K214" s="540">
        <f t="shared" si="112"/>
        <v>1</v>
      </c>
      <c r="L214" s="538">
        <v>1</v>
      </c>
      <c r="M214" s="538">
        <v>1</v>
      </c>
      <c r="N214" s="558">
        <f t="shared" si="117"/>
        <v>1</v>
      </c>
      <c r="O214" s="537" t="s">
        <v>1038</v>
      </c>
      <c r="P214" s="540">
        <v>1</v>
      </c>
      <c r="Q214" s="538">
        <v>0</v>
      </c>
      <c r="R214" s="538">
        <v>0</v>
      </c>
      <c r="S214" s="558">
        <v>1</v>
      </c>
      <c r="T214" s="537" t="s">
        <v>1156</v>
      </c>
      <c r="U214" s="540">
        <v>1</v>
      </c>
      <c r="V214" s="538">
        <v>0</v>
      </c>
      <c r="W214" s="538">
        <v>0</v>
      </c>
      <c r="X214" s="558">
        <v>1</v>
      </c>
      <c r="Y214" s="537" t="s">
        <v>1156</v>
      </c>
      <c r="Z214" s="540">
        <v>1</v>
      </c>
    </row>
    <row r="215" spans="1:26" ht="138" customHeight="1">
      <c r="A215" s="298"/>
      <c r="B215" s="476" t="s">
        <v>838</v>
      </c>
      <c r="C215" s="477" t="s">
        <v>839</v>
      </c>
      <c r="D215" s="474" t="s">
        <v>840</v>
      </c>
      <c r="E215" s="476" t="s">
        <v>842</v>
      </c>
      <c r="F215" s="599">
        <v>1</v>
      </c>
      <c r="G215" s="538">
        <v>1</v>
      </c>
      <c r="H215" s="541">
        <v>1</v>
      </c>
      <c r="I215" s="558">
        <f t="shared" si="116"/>
        <v>1</v>
      </c>
      <c r="J215" s="602" t="s">
        <v>885</v>
      </c>
      <c r="K215" s="540">
        <v>1</v>
      </c>
      <c r="L215" s="538">
        <v>1</v>
      </c>
      <c r="M215" s="538">
        <v>1</v>
      </c>
      <c r="N215" s="558">
        <f t="shared" si="117"/>
        <v>1</v>
      </c>
      <c r="O215" s="537" t="s">
        <v>885</v>
      </c>
      <c r="P215" s="540">
        <v>1</v>
      </c>
      <c r="Q215" s="538">
        <v>0</v>
      </c>
      <c r="R215" s="538">
        <v>0</v>
      </c>
      <c r="S215" s="558">
        <f ca="1">IFERROR(R216(Q215/R215),0)</f>
        <v>0</v>
      </c>
      <c r="T215" s="537" t="s">
        <v>1157</v>
      </c>
      <c r="U215" s="540">
        <v>1</v>
      </c>
      <c r="V215" s="538">
        <v>0</v>
      </c>
      <c r="W215" s="538">
        <v>0</v>
      </c>
      <c r="X215" s="558">
        <v>1</v>
      </c>
      <c r="Y215" s="537" t="s">
        <v>1292</v>
      </c>
      <c r="Z215" s="540">
        <v>1</v>
      </c>
    </row>
    <row r="216" spans="1:26" ht="409.6">
      <c r="A216" s="285" t="s">
        <v>843</v>
      </c>
      <c r="B216" s="478" t="s">
        <v>844</v>
      </c>
      <c r="C216" s="479" t="s">
        <v>845</v>
      </c>
      <c r="D216" s="480" t="s">
        <v>846</v>
      </c>
      <c r="E216" s="481" t="s">
        <v>852</v>
      </c>
      <c r="F216" s="603" t="s">
        <v>872</v>
      </c>
      <c r="G216" s="543">
        <v>39</v>
      </c>
      <c r="H216" s="543">
        <v>39</v>
      </c>
      <c r="I216" s="560">
        <f t="shared" si="116"/>
        <v>1</v>
      </c>
      <c r="J216" s="604" t="s">
        <v>1158</v>
      </c>
      <c r="K216" s="544">
        <f t="shared" si="112"/>
        <v>1</v>
      </c>
      <c r="L216" s="543">
        <v>39</v>
      </c>
      <c r="M216" s="543">
        <v>39</v>
      </c>
      <c r="N216" s="560">
        <f t="shared" si="117"/>
        <v>1</v>
      </c>
      <c r="O216" s="542" t="s">
        <v>1039</v>
      </c>
      <c r="P216" s="544">
        <v>1</v>
      </c>
      <c r="Q216" s="543">
        <v>39</v>
      </c>
      <c r="R216" s="543">
        <v>39</v>
      </c>
      <c r="S216" s="560">
        <f t="shared" si="118"/>
        <v>1</v>
      </c>
      <c r="T216" s="542" t="s">
        <v>1159</v>
      </c>
      <c r="U216" s="544">
        <v>1</v>
      </c>
      <c r="V216" s="543">
        <v>39</v>
      </c>
      <c r="W216" s="543">
        <v>39</v>
      </c>
      <c r="X216" s="560">
        <f t="shared" si="115"/>
        <v>1</v>
      </c>
      <c r="Y216" s="542" t="s">
        <v>1293</v>
      </c>
      <c r="Z216" s="544">
        <f t="shared" ref="Z216:Z218" si="119">IFERROR(IF(F216="Según demanda",(V216+Q216+L216+G216)/(H216+M216+R216+W216),(V216+Q216+L216+G216)/F216),0)</f>
        <v>1</v>
      </c>
    </row>
    <row r="217" spans="1:26" ht="248.4">
      <c r="A217" s="286"/>
      <c r="B217" s="481" t="s">
        <v>847</v>
      </c>
      <c r="C217" s="481" t="s">
        <v>848</v>
      </c>
      <c r="D217" s="480" t="s">
        <v>846</v>
      </c>
      <c r="E217" s="481" t="s">
        <v>853</v>
      </c>
      <c r="F217" s="603" t="s">
        <v>872</v>
      </c>
      <c r="G217" s="543">
        <v>242</v>
      </c>
      <c r="H217" s="543">
        <v>242</v>
      </c>
      <c r="I217" s="560">
        <f t="shared" si="116"/>
        <v>1</v>
      </c>
      <c r="J217" s="482" t="s">
        <v>886</v>
      </c>
      <c r="K217" s="628">
        <f t="shared" si="112"/>
        <v>1</v>
      </c>
      <c r="L217" s="625">
        <v>457</v>
      </c>
      <c r="M217" s="625">
        <v>457</v>
      </c>
      <c r="N217" s="626">
        <f t="shared" si="117"/>
        <v>1</v>
      </c>
      <c r="O217" s="627" t="s">
        <v>1040</v>
      </c>
      <c r="P217" s="628">
        <v>1</v>
      </c>
      <c r="Q217" s="543">
        <v>143</v>
      </c>
      <c r="R217" s="543">
        <v>143</v>
      </c>
      <c r="S217" s="560">
        <f t="shared" si="118"/>
        <v>1</v>
      </c>
      <c r="T217" s="661" t="s">
        <v>1160</v>
      </c>
      <c r="U217" s="544">
        <v>1</v>
      </c>
      <c r="V217" s="543">
        <v>109</v>
      </c>
      <c r="W217" s="543">
        <v>109</v>
      </c>
      <c r="X217" s="560">
        <f t="shared" si="115"/>
        <v>1</v>
      </c>
      <c r="Y217" s="542" t="s">
        <v>1294</v>
      </c>
      <c r="Z217" s="544">
        <f t="shared" si="119"/>
        <v>1</v>
      </c>
    </row>
    <row r="218" spans="1:26" ht="360">
      <c r="A218" s="287"/>
      <c r="B218" s="481" t="s">
        <v>849</v>
      </c>
      <c r="C218" s="479" t="s">
        <v>850</v>
      </c>
      <c r="D218" s="480" t="s">
        <v>851</v>
      </c>
      <c r="E218" s="481" t="s">
        <v>854</v>
      </c>
      <c r="F218" s="603" t="s">
        <v>887</v>
      </c>
      <c r="G218" s="543">
        <v>40</v>
      </c>
      <c r="H218" s="543">
        <v>40</v>
      </c>
      <c r="I218" s="560">
        <v>1</v>
      </c>
      <c r="J218" s="605" t="s">
        <v>888</v>
      </c>
      <c r="K218" s="544">
        <v>1</v>
      </c>
      <c r="L218" s="543">
        <v>40</v>
      </c>
      <c r="M218" s="543">
        <v>40</v>
      </c>
      <c r="N218" s="560">
        <v>1</v>
      </c>
      <c r="O218" s="542" t="s">
        <v>1041</v>
      </c>
      <c r="P218" s="544">
        <v>1</v>
      </c>
      <c r="Q218" s="543">
        <v>40</v>
      </c>
      <c r="R218" s="543">
        <v>40</v>
      </c>
      <c r="S218" s="560">
        <v>1</v>
      </c>
      <c r="T218" s="542" t="s">
        <v>1161</v>
      </c>
      <c r="U218" s="544">
        <v>1</v>
      </c>
      <c r="V218" s="543">
        <v>40</v>
      </c>
      <c r="W218" s="543">
        <v>40</v>
      </c>
      <c r="X218" s="560">
        <v>1</v>
      </c>
      <c r="Y218" s="542" t="s">
        <v>1295</v>
      </c>
      <c r="Z218" s="660">
        <f t="shared" si="119"/>
        <v>1</v>
      </c>
    </row>
    <row r="219" spans="1:26" ht="151.80000000000001">
      <c r="A219" s="288" t="s">
        <v>855</v>
      </c>
      <c r="B219" s="291" t="s">
        <v>856</v>
      </c>
      <c r="C219" s="294" t="s">
        <v>857</v>
      </c>
      <c r="D219" s="297" t="s">
        <v>858</v>
      </c>
      <c r="E219" s="483" t="s">
        <v>889</v>
      </c>
      <c r="F219" s="606" t="s">
        <v>882</v>
      </c>
      <c r="G219" s="546">
        <v>4025</v>
      </c>
      <c r="H219" s="546">
        <v>4025</v>
      </c>
      <c r="I219" s="561">
        <f t="shared" si="116"/>
        <v>1</v>
      </c>
      <c r="J219" s="607" t="s">
        <v>890</v>
      </c>
      <c r="K219" s="547">
        <v>1</v>
      </c>
      <c r="L219" s="546">
        <v>5362</v>
      </c>
      <c r="M219" s="546">
        <v>5362</v>
      </c>
      <c r="N219" s="629">
        <f t="shared" si="117"/>
        <v>1</v>
      </c>
      <c r="O219" s="545" t="s">
        <v>1042</v>
      </c>
      <c r="P219" s="547">
        <v>1</v>
      </c>
      <c r="Q219" s="546">
        <v>5320</v>
      </c>
      <c r="R219" s="546">
        <v>5320</v>
      </c>
      <c r="S219" s="561">
        <v>1</v>
      </c>
      <c r="T219" s="545" t="s">
        <v>1162</v>
      </c>
      <c r="U219" s="547">
        <v>1</v>
      </c>
      <c r="V219" s="688">
        <v>9937</v>
      </c>
      <c r="W219" s="546">
        <v>9937</v>
      </c>
      <c r="X219" s="689">
        <f t="shared" si="115"/>
        <v>1</v>
      </c>
      <c r="Y219" s="545" t="s">
        <v>1162</v>
      </c>
      <c r="Z219" s="690">
        <v>1</v>
      </c>
    </row>
    <row r="220" spans="1:26" ht="144">
      <c r="A220" s="289"/>
      <c r="B220" s="292"/>
      <c r="C220" s="295"/>
      <c r="D220" s="297"/>
      <c r="E220" s="484" t="s">
        <v>891</v>
      </c>
      <c r="F220" s="606" t="s">
        <v>882</v>
      </c>
      <c r="G220" s="546">
        <v>150</v>
      </c>
      <c r="H220" s="546">
        <v>150</v>
      </c>
      <c r="I220" s="561">
        <f t="shared" si="116"/>
        <v>1</v>
      </c>
      <c r="J220" s="608" t="s">
        <v>892</v>
      </c>
      <c r="K220" s="547">
        <v>1</v>
      </c>
      <c r="L220" s="630">
        <v>517</v>
      </c>
      <c r="M220" s="631" t="s">
        <v>1043</v>
      </c>
      <c r="N220" s="632">
        <v>1</v>
      </c>
      <c r="O220" s="608" t="s">
        <v>892</v>
      </c>
      <c r="P220" s="547">
        <v>1</v>
      </c>
      <c r="Q220" s="630">
        <v>297</v>
      </c>
      <c r="R220" s="631" t="s">
        <v>1163</v>
      </c>
      <c r="S220" s="632">
        <v>1</v>
      </c>
      <c r="T220" s="608" t="s">
        <v>892</v>
      </c>
      <c r="U220" s="632">
        <v>1</v>
      </c>
      <c r="V220" s="608">
        <v>870</v>
      </c>
      <c r="W220" s="631" t="s">
        <v>1296</v>
      </c>
      <c r="X220" s="691">
        <v>1</v>
      </c>
      <c r="Y220" s="692" t="s">
        <v>892</v>
      </c>
      <c r="Z220" s="691">
        <v>1</v>
      </c>
    </row>
    <row r="221" spans="1:26" ht="244.8">
      <c r="A221" s="290"/>
      <c r="B221" s="293"/>
      <c r="C221" s="296"/>
      <c r="D221" s="297"/>
      <c r="E221" s="484" t="s">
        <v>893</v>
      </c>
      <c r="F221" s="606" t="s">
        <v>882</v>
      </c>
      <c r="G221" s="546">
        <v>377</v>
      </c>
      <c r="H221" s="546">
        <v>377</v>
      </c>
      <c r="I221" s="561">
        <f t="shared" si="116"/>
        <v>1</v>
      </c>
      <c r="J221" s="608" t="s">
        <v>894</v>
      </c>
      <c r="K221" s="547">
        <v>1</v>
      </c>
      <c r="L221" s="630">
        <v>958</v>
      </c>
      <c r="M221" s="631" t="s">
        <v>1044</v>
      </c>
      <c r="N221" s="632">
        <v>1</v>
      </c>
      <c r="O221" s="608" t="s">
        <v>894</v>
      </c>
      <c r="P221" s="547">
        <v>1</v>
      </c>
      <c r="Q221" s="630">
        <v>2315</v>
      </c>
      <c r="R221" s="631" t="s">
        <v>1164</v>
      </c>
      <c r="S221" s="632">
        <v>1</v>
      </c>
      <c r="T221" s="608" t="s">
        <v>894</v>
      </c>
      <c r="U221" s="632">
        <v>1</v>
      </c>
      <c r="V221" s="608">
        <v>1344</v>
      </c>
      <c r="W221" s="631" t="s">
        <v>1297</v>
      </c>
      <c r="X221" s="691">
        <v>1</v>
      </c>
      <c r="Y221" s="608" t="s">
        <v>894</v>
      </c>
      <c r="Z221" s="691">
        <v>1</v>
      </c>
    </row>
  </sheetData>
  <protectedRanges>
    <protectedRange sqref="F190:F191" name="Rango1_2_2_1_1_1_2"/>
    <protectedRange sqref="G190:H191" name="Rango1_3_1_1_1_1"/>
    <protectedRange sqref="L190:M191" name="Rango1_3_1_2"/>
    <protectedRange sqref="R190:R200" name="Rango1_5_1_1_1_2_1"/>
    <protectedRange sqref="W190:W200" name="Rango1_6_1_1_2_2_1"/>
    <protectedRange sqref="F192:F199" name="Rango1_2_2_1_1_1_1_1"/>
    <protectedRange sqref="G192:H199" name="Rango1_3_1_1_1_2_1"/>
    <protectedRange sqref="L192:M199" name="Rango1_3_1_1_2"/>
    <protectedRange sqref="Q170" name="Rango2_1_2_1_1"/>
    <protectedRange sqref="B159:B161 B164:B172" name="Rango1_2_1_2_1"/>
    <protectedRange sqref="C168:C171" name="Rango1_22_1_1_1"/>
    <protectedRange sqref="C160" name="Rango1_1_1_1_1_1_1_1"/>
    <protectedRange sqref="C161:C164" name="Rango1_1_1_5_1_2_1_1"/>
    <protectedRange sqref="C172" name="Rango1_22_4_1_1"/>
    <protectedRange sqref="C165:C166" name="Rango1_1_1_5_1_2_2"/>
    <protectedRange sqref="C167" name="Rango1_1_3_3"/>
    <protectedRange sqref="E168:E171" name="Rango1_22_1_1_2_1"/>
    <protectedRange sqref="E172" name="Rango1_22_4_1_2_1"/>
    <protectedRange sqref="E167" name="Rango1_1_3_2_1"/>
    <protectedRange sqref="E159:E166" name="Rango1_6_3"/>
    <protectedRange sqref="D159:D172" name="Rango1_1_1_1"/>
    <protectedRange sqref="C174:C176" name="Rango1_1_2_3_1_1_1_1_1_1"/>
    <protectedRange sqref="C177:C181" name="Rango1_1_2_1_1_1_1_1_1_1_1"/>
    <protectedRange sqref="C182" name="Rango1_1_2_2_1_1_1_1_1_1_1"/>
    <protectedRange sqref="C185:C186" name="Rango1_5_2_7_1_1_1_1_1_1_1_1"/>
    <protectedRange sqref="C183:C184" name="Rango1_5_2_8_1_1_1_1_1_1_1_1"/>
    <protectedRange sqref="W206" name="Rango1_6_1_1_1_1_2"/>
    <protectedRange sqref="C211 C213" name="Rango1_1_1_1_1_1_4"/>
    <protectedRange sqref="C214" name="Rango1_1_1_1_1_1_2_2"/>
    <protectedRange sqref="W201" name="Rango1_6_1_1_1_2_3"/>
    <protectedRange sqref="W157:W158" name="Rango2_4_2_2"/>
    <protectedRange sqref="B151:B152" name="Rango1_5_1"/>
    <protectedRange sqref="B154:B155" name="Rango1_1_1_2_1"/>
    <protectedRange sqref="B156" name="Rango1_1_2_1"/>
    <protectedRange sqref="C156" name="Rango1_1_3_1_1"/>
    <protectedRange sqref="B157" name="Rango1_6_1_1"/>
    <protectedRange sqref="C157" name="Rango1_9_2"/>
    <protectedRange sqref="B158" name="Rango1_6_2_1"/>
    <protectedRange sqref="C158" name="Rango1_9_1_1"/>
  </protectedRanges>
  <mergeCells count="385">
    <mergeCell ref="D219:D221"/>
    <mergeCell ref="A214:A215"/>
    <mergeCell ref="A216:A218"/>
    <mergeCell ref="A219:A221"/>
    <mergeCell ref="B219:B221"/>
    <mergeCell ref="C219:C221"/>
    <mergeCell ref="A207:A213"/>
    <mergeCell ref="C209:C210"/>
    <mergeCell ref="D209:D210"/>
    <mergeCell ref="C211:C212"/>
    <mergeCell ref="D211:D212"/>
    <mergeCell ref="A110:A112"/>
    <mergeCell ref="B104:B109"/>
    <mergeCell ref="C101:C102"/>
    <mergeCell ref="T104:T109"/>
    <mergeCell ref="T110:T112"/>
    <mergeCell ref="J110:J112"/>
    <mergeCell ref="J104:J109"/>
    <mergeCell ref="E110:E112"/>
    <mergeCell ref="A99:A100"/>
    <mergeCell ref="A101:A102"/>
    <mergeCell ref="J99:J100"/>
    <mergeCell ref="I99:I100"/>
    <mergeCell ref="K99:K100"/>
    <mergeCell ref="E99:E100"/>
    <mergeCell ref="F99:F100"/>
    <mergeCell ref="G99:G100"/>
    <mergeCell ref="H99:H100"/>
    <mergeCell ref="D110:D112"/>
    <mergeCell ref="B110:B112"/>
    <mergeCell ref="B99:B100"/>
    <mergeCell ref="C99:C100"/>
    <mergeCell ref="D99:D100"/>
    <mergeCell ref="B101:B102"/>
    <mergeCell ref="D101:D102"/>
    <mergeCell ref="Z99:Z100"/>
    <mergeCell ref="O104:O109"/>
    <mergeCell ref="O110:O112"/>
    <mergeCell ref="R99:R100"/>
    <mergeCell ref="S99:S100"/>
    <mergeCell ref="T99:T100"/>
    <mergeCell ref="U99:U100"/>
    <mergeCell ref="V99:V100"/>
    <mergeCell ref="W99:W100"/>
    <mergeCell ref="O99:O100"/>
    <mergeCell ref="P99:P100"/>
    <mergeCell ref="Q99:Q100"/>
    <mergeCell ref="L99:L100"/>
    <mergeCell ref="M99:M100"/>
    <mergeCell ref="N99:N100"/>
    <mergeCell ref="Y104:Y109"/>
    <mergeCell ref="Y110:Y112"/>
    <mergeCell ref="X99:X100"/>
    <mergeCell ref="Y99:Y100"/>
    <mergeCell ref="A45:A51"/>
    <mergeCell ref="B48:B50"/>
    <mergeCell ref="V87:V89"/>
    <mergeCell ref="W87:W89"/>
    <mergeCell ref="X87:X89"/>
    <mergeCell ref="Y87:Y89"/>
    <mergeCell ref="Z87:Z89"/>
    <mergeCell ref="U90:U91"/>
    <mergeCell ref="V90:V91"/>
    <mergeCell ref="W90:W91"/>
    <mergeCell ref="X90:X91"/>
    <mergeCell ref="Y90:Y91"/>
    <mergeCell ref="Z90:Z91"/>
    <mergeCell ref="X95:X96"/>
    <mergeCell ref="Y95:Y96"/>
    <mergeCell ref="Z95:Z96"/>
    <mergeCell ref="X97:X98"/>
    <mergeCell ref="Y97:Y98"/>
    <mergeCell ref="Z97:Z98"/>
    <mergeCell ref="P87:P89"/>
    <mergeCell ref="O90:O91"/>
    <mergeCell ref="Q90:Q91"/>
    <mergeCell ref="R90:R91"/>
    <mergeCell ref="S90:S91"/>
    <mergeCell ref="T90:T91"/>
    <mergeCell ref="F95:F98"/>
    <mergeCell ref="M95:M96"/>
    <mergeCell ref="N95:N96"/>
    <mergeCell ref="O95:O96"/>
    <mergeCell ref="P95:P96"/>
    <mergeCell ref="L97:L98"/>
    <mergeCell ref="M97:M98"/>
    <mergeCell ref="E87:E89"/>
    <mergeCell ref="F87:F89"/>
    <mergeCell ref="D83:D84"/>
    <mergeCell ref="G97:G98"/>
    <mergeCell ref="H97:H98"/>
    <mergeCell ref="I97:I98"/>
    <mergeCell ref="J97:J98"/>
    <mergeCell ref="K97:K98"/>
    <mergeCell ref="V83:V86"/>
    <mergeCell ref="W83:W86"/>
    <mergeCell ref="X83:X86"/>
    <mergeCell ref="Y83:Y86"/>
    <mergeCell ref="R75:R76"/>
    <mergeCell ref="S75:S76"/>
    <mergeCell ref="T75:T76"/>
    <mergeCell ref="L75:L76"/>
    <mergeCell ref="M75:M76"/>
    <mergeCell ref="L56:L57"/>
    <mergeCell ref="M56:M57"/>
    <mergeCell ref="N56:N57"/>
    <mergeCell ref="O56:O57"/>
    <mergeCell ref="P56:P57"/>
    <mergeCell ref="L58:L59"/>
    <mergeCell ref="M58:M59"/>
    <mergeCell ref="N58:N59"/>
    <mergeCell ref="O58:O59"/>
    <mergeCell ref="M78:M81"/>
    <mergeCell ref="N78:N81"/>
    <mergeCell ref="O78:O81"/>
    <mergeCell ref="P78:P81"/>
    <mergeCell ref="L62:L64"/>
    <mergeCell ref="M62:M64"/>
    <mergeCell ref="N62:N64"/>
    <mergeCell ref="O62:O64"/>
    <mergeCell ref="P62:P64"/>
    <mergeCell ref="V78:V81"/>
    <mergeCell ref="W78:W81"/>
    <mergeCell ref="X78:X81"/>
    <mergeCell ref="Y78:Y81"/>
    <mergeCell ref="W75:W76"/>
    <mergeCell ref="A1:C5"/>
    <mergeCell ref="A6:C6"/>
    <mergeCell ref="A7:A9"/>
    <mergeCell ref="D7:D9"/>
    <mergeCell ref="G7:K7"/>
    <mergeCell ref="J8:J9"/>
    <mergeCell ref="O8:O9"/>
    <mergeCell ref="P8:P9"/>
    <mergeCell ref="Q8:S8"/>
    <mergeCell ref="K8:K9"/>
    <mergeCell ref="G8:I8"/>
    <mergeCell ref="B7:B9"/>
    <mergeCell ref="C7:C9"/>
    <mergeCell ref="Y1:Z1"/>
    <mergeCell ref="T8:T9"/>
    <mergeCell ref="U8:U9"/>
    <mergeCell ref="V7:Z7"/>
    <mergeCell ref="Y2:Z3"/>
    <mergeCell ref="Y4:Z4"/>
    <mergeCell ref="Y5:Z5"/>
    <mergeCell ref="Y8:Y9"/>
    <mergeCell ref="Z8:Z9"/>
    <mergeCell ref="Q7:U7"/>
    <mergeCell ref="D1:X1"/>
    <mergeCell ref="D2:X5"/>
    <mergeCell ref="E7:F8"/>
    <mergeCell ref="V8:X8"/>
    <mergeCell ref="L8:N8"/>
    <mergeCell ref="L7:P7"/>
    <mergeCell ref="D28:D29"/>
    <mergeCell ref="Z75:Z76"/>
    <mergeCell ref="Z78:Z81"/>
    <mergeCell ref="Z83:Z86"/>
    <mergeCell ref="U75:U76"/>
    <mergeCell ref="Q78:Q81"/>
    <mergeCell ref="R78:R81"/>
    <mergeCell ref="S78:S81"/>
    <mergeCell ref="T78:T81"/>
    <mergeCell ref="U78:U81"/>
    <mergeCell ref="N75:N76"/>
    <mergeCell ref="O75:O76"/>
    <mergeCell ref="P75:P76"/>
    <mergeCell ref="Q75:Q76"/>
    <mergeCell ref="O60:O61"/>
    <mergeCell ref="X75:X76"/>
    <mergeCell ref="Y75:Y76"/>
    <mergeCell ref="P58:P59"/>
    <mergeCell ref="L60:L61"/>
    <mergeCell ref="M60:M61"/>
    <mergeCell ref="N60:N61"/>
    <mergeCell ref="I56:I57"/>
    <mergeCell ref="P60:P61"/>
    <mergeCell ref="B10:B12"/>
    <mergeCell ref="B13:B15"/>
    <mergeCell ref="C27:C28"/>
    <mergeCell ref="B16:B19"/>
    <mergeCell ref="B20:B21"/>
    <mergeCell ref="B27:B36"/>
    <mergeCell ref="B37:B44"/>
    <mergeCell ref="B22:B23"/>
    <mergeCell ref="V75:V76"/>
    <mergeCell ref="I75:I76"/>
    <mergeCell ref="K62:K64"/>
    <mergeCell ref="K75:K76"/>
    <mergeCell ref="H62:H64"/>
    <mergeCell ref="I62:I64"/>
    <mergeCell ref="J62:J64"/>
    <mergeCell ref="J56:J57"/>
    <mergeCell ref="K56:K57"/>
    <mergeCell ref="I60:I61"/>
    <mergeCell ref="J60:J61"/>
    <mergeCell ref="K60:K61"/>
    <mergeCell ref="K58:K59"/>
    <mergeCell ref="F60:F61"/>
    <mergeCell ref="I58:I59"/>
    <mergeCell ref="J58:J59"/>
    <mergeCell ref="Z56:Z57"/>
    <mergeCell ref="Q58:Q59"/>
    <mergeCell ref="R58:R59"/>
    <mergeCell ref="S58:S59"/>
    <mergeCell ref="T58:T59"/>
    <mergeCell ref="U58:U59"/>
    <mergeCell ref="V58:V59"/>
    <mergeCell ref="W58:W59"/>
    <mergeCell ref="X58:X59"/>
    <mergeCell ref="Y58:Y59"/>
    <mergeCell ref="Z58:Z59"/>
    <mergeCell ref="Q56:Q57"/>
    <mergeCell ref="R56:R57"/>
    <mergeCell ref="S56:S57"/>
    <mergeCell ref="T56:T57"/>
    <mergeCell ref="U56:U57"/>
    <mergeCell ref="V56:V57"/>
    <mergeCell ref="W56:W57"/>
    <mergeCell ref="X56:X57"/>
    <mergeCell ref="Y56:Y57"/>
    <mergeCell ref="Z60:Z61"/>
    <mergeCell ref="Q62:Q64"/>
    <mergeCell ref="R62:R64"/>
    <mergeCell ref="S62:S64"/>
    <mergeCell ref="T62:T64"/>
    <mergeCell ref="U62:U64"/>
    <mergeCell ref="V62:V64"/>
    <mergeCell ref="W62:W64"/>
    <mergeCell ref="X62:X64"/>
    <mergeCell ref="Y62:Y64"/>
    <mergeCell ref="Z62:Z64"/>
    <mergeCell ref="Q60:Q61"/>
    <mergeCell ref="R60:R61"/>
    <mergeCell ref="S60:S61"/>
    <mergeCell ref="T60:T61"/>
    <mergeCell ref="U60:U61"/>
    <mergeCell ref="V60:V61"/>
    <mergeCell ref="W60:W61"/>
    <mergeCell ref="X60:X61"/>
    <mergeCell ref="Y60:Y61"/>
    <mergeCell ref="R83:R86"/>
    <mergeCell ref="S83:S86"/>
    <mergeCell ref="T83:T86"/>
    <mergeCell ref="U83:U86"/>
    <mergeCell ref="S87:S89"/>
    <mergeCell ref="U87:U89"/>
    <mergeCell ref="Q87:Q89"/>
    <mergeCell ref="R87:R89"/>
    <mergeCell ref="T87:T89"/>
    <mergeCell ref="Q83:Q86"/>
    <mergeCell ref="C95:C96"/>
    <mergeCell ref="C97:C98"/>
    <mergeCell ref="B132:B134"/>
    <mergeCell ref="B135:B137"/>
    <mergeCell ref="C85:C86"/>
    <mergeCell ref="B90:B98"/>
    <mergeCell ref="M83:M86"/>
    <mergeCell ref="N83:N86"/>
    <mergeCell ref="O83:O86"/>
    <mergeCell ref="P83:P86"/>
    <mergeCell ref="L83:L86"/>
    <mergeCell ref="D85:D89"/>
    <mergeCell ref="K83:K86"/>
    <mergeCell ref="E95:E98"/>
    <mergeCell ref="C88:C89"/>
    <mergeCell ref="G87:G89"/>
    <mergeCell ref="H87:H89"/>
    <mergeCell ref="I87:I89"/>
    <mergeCell ref="J87:J89"/>
    <mergeCell ref="K87:K89"/>
    <mergeCell ref="J83:J86"/>
    <mergeCell ref="D90:D98"/>
    <mergeCell ref="A132:A144"/>
    <mergeCell ref="B195:B196"/>
    <mergeCell ref="B192:B194"/>
    <mergeCell ref="H60:H61"/>
    <mergeCell ref="F56:F57"/>
    <mergeCell ref="G56:G57"/>
    <mergeCell ref="H56:H57"/>
    <mergeCell ref="G58:G59"/>
    <mergeCell ref="H58:H59"/>
    <mergeCell ref="A78:A82"/>
    <mergeCell ref="B78:B82"/>
    <mergeCell ref="C78:C79"/>
    <mergeCell ref="D78:D81"/>
    <mergeCell ref="C80:C81"/>
    <mergeCell ref="B66:B68"/>
    <mergeCell ref="B54:B56"/>
    <mergeCell ref="E56:E57"/>
    <mergeCell ref="D60:D61"/>
    <mergeCell ref="E60:E61"/>
    <mergeCell ref="F75:F76"/>
    <mergeCell ref="G75:G76"/>
    <mergeCell ref="H75:H76"/>
    <mergeCell ref="F62:F64"/>
    <mergeCell ref="G62:G64"/>
    <mergeCell ref="G60:G61"/>
    <mergeCell ref="D65:D67"/>
    <mergeCell ref="A57:A62"/>
    <mergeCell ref="B57:B58"/>
    <mergeCell ref="C56:C57"/>
    <mergeCell ref="B61:B62"/>
    <mergeCell ref="C60:C61"/>
    <mergeCell ref="B59:B60"/>
    <mergeCell ref="C58:C59"/>
    <mergeCell ref="D56:D57"/>
    <mergeCell ref="A54:A56"/>
    <mergeCell ref="D58:D59"/>
    <mergeCell ref="E58:E59"/>
    <mergeCell ref="F58:F59"/>
    <mergeCell ref="E78:E81"/>
    <mergeCell ref="F78:F79"/>
    <mergeCell ref="E90:E91"/>
    <mergeCell ref="F90:F91"/>
    <mergeCell ref="G78:G81"/>
    <mergeCell ref="F80:F81"/>
    <mergeCell ref="E83:E86"/>
    <mergeCell ref="F85:F86"/>
    <mergeCell ref="A72:A77"/>
    <mergeCell ref="B72:B77"/>
    <mergeCell ref="D71:D76"/>
    <mergeCell ref="C75:C76"/>
    <mergeCell ref="E75:E76"/>
    <mergeCell ref="B69:B71"/>
    <mergeCell ref="D68:D70"/>
    <mergeCell ref="A63:A71"/>
    <mergeCell ref="B63:B65"/>
    <mergeCell ref="C62:C64"/>
    <mergeCell ref="D62:D64"/>
    <mergeCell ref="E62:E64"/>
    <mergeCell ref="C90:C91"/>
    <mergeCell ref="A83:A89"/>
    <mergeCell ref="B83:B89"/>
    <mergeCell ref="A90:A98"/>
    <mergeCell ref="H78:H81"/>
    <mergeCell ref="J75:J76"/>
    <mergeCell ref="J78:J81"/>
    <mergeCell ref="G83:G86"/>
    <mergeCell ref="H83:H86"/>
    <mergeCell ref="I83:I86"/>
    <mergeCell ref="G95:G96"/>
    <mergeCell ref="L95:L96"/>
    <mergeCell ref="H95:H96"/>
    <mergeCell ref="I95:I96"/>
    <mergeCell ref="J95:J96"/>
    <mergeCell ref="K95:K96"/>
    <mergeCell ref="K78:K81"/>
    <mergeCell ref="I78:I81"/>
    <mergeCell ref="L78:L81"/>
    <mergeCell ref="L87:L89"/>
    <mergeCell ref="I90:I91"/>
    <mergeCell ref="K90:K91"/>
    <mergeCell ref="N90:N91"/>
    <mergeCell ref="P90:P91"/>
    <mergeCell ref="G90:G91"/>
    <mergeCell ref="H90:H91"/>
    <mergeCell ref="J90:J91"/>
    <mergeCell ref="L90:L91"/>
    <mergeCell ref="M90:M91"/>
    <mergeCell ref="M87:M89"/>
    <mergeCell ref="N87:N89"/>
    <mergeCell ref="O87:O89"/>
    <mergeCell ref="B187:B189"/>
    <mergeCell ref="B183:B184"/>
    <mergeCell ref="B185:B186"/>
    <mergeCell ref="B173:B182"/>
    <mergeCell ref="V95:V96"/>
    <mergeCell ref="W95:W96"/>
    <mergeCell ref="Q97:Q98"/>
    <mergeCell ref="R97:R98"/>
    <mergeCell ref="S97:S98"/>
    <mergeCell ref="T97:T98"/>
    <mergeCell ref="U97:U98"/>
    <mergeCell ref="V97:V98"/>
    <mergeCell ref="W97:W98"/>
    <mergeCell ref="Q95:Q96"/>
    <mergeCell ref="R95:R96"/>
    <mergeCell ref="S95:S96"/>
    <mergeCell ref="T95:T96"/>
    <mergeCell ref="U95:U96"/>
    <mergeCell ref="N97:N98"/>
    <mergeCell ref="O97:O98"/>
    <mergeCell ref="P97:P98"/>
  </mergeCells>
  <phoneticPr fontId="51" type="noConversion"/>
  <dataValidations xWindow="1407" yWindow="669" count="3">
    <dataValidation type="whole" errorStyle="warning" operator="greaterThanOrEqual" allowBlank="1" showInputMessage="1" showErrorMessage="1" errorTitle="Valor erróneo" error="Sólo se permite valores igual o mayores que cero (0)" promptTitle="Información" prompt="Sólo se permite valores enteros" sqref="V41:W87 G10:H55 L145:M158 V10:W32 R176 W181:W182 V33:V40 W33:W36 V175:V176 V184:V186 Q175:Q176 G176:H176 V179:V182 W176 G179:H182 L101:M131 G101:H131 G185:H186 Q165:Q172 L203 V207:W1048576 Q156:Q162 Q188:Q200 L204:M1048576 V99:W99 G173:H174 V159:V162 L159:L172 G165:G172 V165:V172 M181:M182 L179:L184 L188:L189 L185:M186 M176 L175:L176 L173:M174 Q173:R174 R181:R182 Q179:Q184 Q185:R186 V206 G206:H1048576 V202:W205 V188:V201 Y97:Z97 G145:H156 Q10:R87 L200:M202 G200:H201 L10:M55 Q201:R1048576 G99:H99 Q99:R99 L99:M99 H205 V173:W174 M58 M56 M60 M62 M65:M75 L82:M83 G87:H87 H77:H78 J54 H58 H56 H60 H62 H65:H75 G82:H83 L87:M87 M77:M78 O54 Q92:R95 G90:H90 L90:M90 T54:T55 Q90:R90 L92:M95 O97:R97 G92:H95 G97:H97 L97:M97 T97:W97 V92:W95 Y54:Y55 V90:W90 Q101:R155 V101:W158 L132:L144" xr:uid="{00000000-0002-0000-0000-000000000000}">
      <formula1>0</formula1>
    </dataValidation>
    <dataValidation type="decimal" operator="greaterThanOrEqual" allowBlank="1" showInputMessage="1" showErrorMessage="1" sqref="F190:F199" xr:uid="{7FC549AC-4CED-4578-B61A-1D41FCA36446}">
      <formula1>-1000000000000</formula1>
    </dataValidation>
    <dataValidation type="decimal" operator="greaterThanOrEqual" allowBlank="1" showInputMessage="1" showErrorMessage="1" sqref="W206 L192:M199 M191 R190:R200 G190:G191 H191 L190:L191 G192:H199 W190:W201" xr:uid="{00000000-0002-0000-0000-000002000000}">
      <formula1>-1000000000</formula1>
    </dataValidation>
  </dataValidations>
  <printOptions horizontalCentered="1"/>
  <pageMargins left="0.15748031496062992" right="0.15748031496062992" top="0.94488188976377951" bottom="0.59055118110236215" header="0.31496062992125984" footer="0.27559055118110237"/>
  <pageSetup paperSize="5" scale="40" orientation="landscape" horizontalDpi="4294967293" verticalDpi="4294967293" r:id="rId1"/>
  <headerFooter>
    <oddHeader>&amp;C&amp;"Arial Black,Normal"&amp;36&amp;K00-004COPIA CONTROLADA</oddHeader>
  </headerFooter>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1</xdr:col>
                <xdr:colOff>495300</xdr:colOff>
                <xdr:row>0</xdr:row>
                <xdr:rowOff>106680</xdr:rowOff>
              </from>
              <to>
                <xdr:col>2</xdr:col>
                <xdr:colOff>754380</xdr:colOff>
                <xdr:row>4</xdr:row>
                <xdr:rowOff>106680</xdr:rowOff>
              </to>
            </anchor>
          </objectPr>
        </oleObject>
      </mc:Choice>
      <mc:Fallback>
        <oleObject progId="Word.Picture.8" shapeId="3073"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8"/>
  <sheetViews>
    <sheetView zoomScale="10" zoomScaleNormal="10" workbookViewId="0"/>
  </sheetViews>
  <sheetFormatPr baseColWidth="10" defaultRowHeight="14.4"/>
  <cols>
    <col min="2" max="2" width="22.44140625" customWidth="1"/>
    <col min="3" max="3" width="24" customWidth="1"/>
    <col min="4" max="4" width="23.33203125" customWidth="1"/>
    <col min="5" max="5" width="26" customWidth="1"/>
    <col min="6" max="6" width="31.109375" customWidth="1"/>
    <col min="7" max="7" width="26.33203125" customWidth="1"/>
  </cols>
  <sheetData>
    <row r="1" spans="1:7" ht="17.399999999999999">
      <c r="A1" s="33"/>
      <c r="B1" s="33"/>
      <c r="C1" s="401" t="s">
        <v>95</v>
      </c>
      <c r="D1" s="401"/>
      <c r="E1" s="401"/>
      <c r="F1" s="33"/>
      <c r="G1" s="33"/>
    </row>
    <row r="2" spans="1:7" ht="17.399999999999999">
      <c r="A2" s="33"/>
      <c r="C2" s="401" t="s">
        <v>96</v>
      </c>
      <c r="D2" s="401"/>
      <c r="E2" s="401"/>
      <c r="F2" s="33"/>
      <c r="G2" s="33"/>
    </row>
    <row r="3" spans="1:7" ht="17.399999999999999">
      <c r="A3" s="33"/>
      <c r="B3" s="33"/>
      <c r="C3" s="401" t="s">
        <v>97</v>
      </c>
      <c r="D3" s="401"/>
      <c r="E3" s="401"/>
      <c r="F3" s="33"/>
      <c r="G3" s="33"/>
    </row>
    <row r="4" spans="1:7">
      <c r="A4" s="33"/>
      <c r="B4" s="33"/>
      <c r="C4" s="33"/>
      <c r="D4" s="33"/>
      <c r="E4" s="33"/>
      <c r="F4" s="33"/>
      <c r="G4" s="33"/>
    </row>
    <row r="5" spans="1:7" ht="28.2">
      <c r="A5" s="33"/>
      <c r="B5" s="402" t="s">
        <v>98</v>
      </c>
      <c r="C5" s="402"/>
      <c r="D5" s="402"/>
      <c r="E5" s="402"/>
      <c r="F5" s="402"/>
      <c r="G5" s="402"/>
    </row>
    <row r="6" spans="1:7" ht="22.8">
      <c r="A6" s="33"/>
      <c r="B6" s="403" t="s">
        <v>99</v>
      </c>
      <c r="C6" s="403"/>
      <c r="D6" s="403"/>
      <c r="E6" s="403"/>
      <c r="F6" s="403"/>
      <c r="G6" s="403"/>
    </row>
    <row r="7" spans="1:7" ht="31.2">
      <c r="A7" s="33"/>
      <c r="B7" s="34" t="s">
        <v>100</v>
      </c>
      <c r="C7" s="404" t="s">
        <v>101</v>
      </c>
      <c r="D7" s="405"/>
      <c r="E7" s="34" t="s">
        <v>102</v>
      </c>
      <c r="F7" s="34" t="s">
        <v>103</v>
      </c>
      <c r="G7" s="34" t="s">
        <v>104</v>
      </c>
    </row>
    <row r="8" spans="1:7" ht="120">
      <c r="A8" s="33"/>
      <c r="B8" s="35" t="s">
        <v>105</v>
      </c>
      <c r="C8" s="36">
        <v>1.1000000000000001</v>
      </c>
      <c r="D8" s="37" t="s">
        <v>106</v>
      </c>
      <c r="E8" s="37" t="s">
        <v>107</v>
      </c>
      <c r="F8" s="36" t="s">
        <v>108</v>
      </c>
      <c r="G8" s="36">
        <v>2018</v>
      </c>
    </row>
    <row r="9" spans="1:7" ht="210">
      <c r="A9" s="33"/>
      <c r="B9" s="35"/>
      <c r="C9" s="36">
        <v>1.2</v>
      </c>
      <c r="D9" s="37" t="s">
        <v>109</v>
      </c>
      <c r="E9" s="37" t="s">
        <v>110</v>
      </c>
      <c r="F9" s="36" t="s">
        <v>111</v>
      </c>
      <c r="G9" s="36">
        <v>2018</v>
      </c>
    </row>
    <row r="10" spans="1:7" ht="255">
      <c r="A10" s="33"/>
      <c r="B10" s="35"/>
      <c r="C10" s="36" t="s">
        <v>112</v>
      </c>
      <c r="D10" s="37" t="s">
        <v>113</v>
      </c>
      <c r="E10" s="37" t="s">
        <v>114</v>
      </c>
      <c r="F10" s="36" t="s">
        <v>115</v>
      </c>
      <c r="G10" s="36">
        <v>2018</v>
      </c>
    </row>
    <row r="11" spans="1:7" ht="75">
      <c r="A11" s="33"/>
      <c r="B11" s="35"/>
      <c r="C11" s="36">
        <v>1.3</v>
      </c>
      <c r="D11" s="37" t="s">
        <v>116</v>
      </c>
      <c r="E11" s="37" t="s">
        <v>117</v>
      </c>
      <c r="F11" s="36" t="s">
        <v>118</v>
      </c>
      <c r="G11" s="36">
        <v>2018</v>
      </c>
    </row>
    <row r="12" spans="1:7" ht="150">
      <c r="A12" s="33"/>
      <c r="B12" s="406" t="s">
        <v>119</v>
      </c>
      <c r="C12" s="36" t="s">
        <v>120</v>
      </c>
      <c r="D12" s="37" t="s">
        <v>121</v>
      </c>
      <c r="E12" s="37" t="s">
        <v>122</v>
      </c>
      <c r="F12" s="36" t="s">
        <v>123</v>
      </c>
      <c r="G12" s="36" t="s">
        <v>124</v>
      </c>
    </row>
    <row r="13" spans="1:7" ht="90">
      <c r="A13" s="33"/>
      <c r="B13" s="406"/>
      <c r="C13" s="36" t="s">
        <v>125</v>
      </c>
      <c r="D13" s="37" t="s">
        <v>126</v>
      </c>
      <c r="E13" s="37" t="s">
        <v>127</v>
      </c>
      <c r="F13" s="36" t="s">
        <v>123</v>
      </c>
      <c r="G13" s="36" t="s">
        <v>128</v>
      </c>
    </row>
    <row r="14" spans="1:7" ht="75">
      <c r="A14" s="33"/>
      <c r="B14" s="406"/>
      <c r="C14" s="36" t="s">
        <v>129</v>
      </c>
      <c r="D14" s="37" t="s">
        <v>130</v>
      </c>
      <c r="E14" s="37" t="s">
        <v>131</v>
      </c>
      <c r="F14" s="36" t="s">
        <v>123</v>
      </c>
      <c r="G14" s="36" t="s">
        <v>124</v>
      </c>
    </row>
    <row r="15" spans="1:7" ht="75">
      <c r="A15" s="33"/>
      <c r="B15" s="406"/>
      <c r="C15" s="36" t="s">
        <v>132</v>
      </c>
      <c r="D15" s="37" t="s">
        <v>133</v>
      </c>
      <c r="E15" s="37" t="s">
        <v>134</v>
      </c>
      <c r="F15" s="36" t="s">
        <v>135</v>
      </c>
      <c r="G15" s="36" t="s">
        <v>136</v>
      </c>
    </row>
    <row r="16" spans="1:7" ht="165">
      <c r="A16" s="33"/>
      <c r="B16" s="406"/>
      <c r="C16" s="36" t="s">
        <v>137</v>
      </c>
      <c r="D16" s="37" t="s">
        <v>138</v>
      </c>
      <c r="E16" s="37" t="s">
        <v>139</v>
      </c>
      <c r="F16" s="36" t="s">
        <v>135</v>
      </c>
      <c r="G16" s="36" t="s">
        <v>136</v>
      </c>
    </row>
    <row r="17" spans="1:7" ht="165">
      <c r="A17" s="33"/>
      <c r="B17" s="407" t="s">
        <v>140</v>
      </c>
      <c r="C17" s="36" t="s">
        <v>141</v>
      </c>
      <c r="D17" s="37" t="s">
        <v>142</v>
      </c>
      <c r="E17" s="37" t="s">
        <v>143</v>
      </c>
      <c r="F17" s="36" t="s">
        <v>144</v>
      </c>
      <c r="G17" s="36" t="s">
        <v>136</v>
      </c>
    </row>
    <row r="18" spans="1:7" ht="135">
      <c r="A18" s="33"/>
      <c r="B18" s="407"/>
      <c r="C18" s="36" t="s">
        <v>145</v>
      </c>
      <c r="D18" s="37" t="s">
        <v>146</v>
      </c>
      <c r="E18" s="37" t="s">
        <v>147</v>
      </c>
      <c r="F18" s="36" t="s">
        <v>148</v>
      </c>
      <c r="G18" s="36" t="s">
        <v>124</v>
      </c>
    </row>
    <row r="19" spans="1:7" ht="90">
      <c r="A19" s="33"/>
      <c r="B19" s="407"/>
      <c r="C19" s="36" t="s">
        <v>149</v>
      </c>
      <c r="D19" s="37" t="s">
        <v>150</v>
      </c>
      <c r="E19" s="37" t="s">
        <v>151</v>
      </c>
      <c r="F19" s="36" t="s">
        <v>152</v>
      </c>
      <c r="G19" s="36" t="s">
        <v>136</v>
      </c>
    </row>
    <row r="20" spans="1:7" ht="105">
      <c r="A20" s="33"/>
      <c r="B20" s="407"/>
      <c r="C20" s="36" t="s">
        <v>153</v>
      </c>
      <c r="D20" s="37" t="s">
        <v>154</v>
      </c>
      <c r="E20" s="37" t="s">
        <v>155</v>
      </c>
      <c r="F20" s="36" t="s">
        <v>156</v>
      </c>
      <c r="G20" s="36" t="s">
        <v>128</v>
      </c>
    </row>
    <row r="21" spans="1:7" ht="90">
      <c r="A21" s="33"/>
      <c r="B21" s="407"/>
      <c r="C21" s="36" t="s">
        <v>157</v>
      </c>
      <c r="D21" s="37" t="s">
        <v>158</v>
      </c>
      <c r="E21" s="37" t="s">
        <v>159</v>
      </c>
      <c r="F21" s="36" t="s">
        <v>156</v>
      </c>
      <c r="G21" s="36" t="s">
        <v>128</v>
      </c>
    </row>
    <row r="22" spans="1:7" ht="195">
      <c r="A22" s="33"/>
      <c r="B22" s="407"/>
      <c r="C22" s="36" t="s">
        <v>160</v>
      </c>
      <c r="D22" s="37" t="s">
        <v>161</v>
      </c>
      <c r="E22" s="37" t="s">
        <v>162</v>
      </c>
      <c r="F22" s="36" t="s">
        <v>163</v>
      </c>
      <c r="G22" s="36" t="s">
        <v>164</v>
      </c>
    </row>
    <row r="23" spans="1:7" ht="30">
      <c r="A23" s="33"/>
      <c r="B23" s="407"/>
      <c r="C23" s="36" t="s">
        <v>165</v>
      </c>
      <c r="D23" s="37" t="s">
        <v>166</v>
      </c>
      <c r="E23" s="37" t="s">
        <v>167</v>
      </c>
      <c r="F23" s="36" t="s">
        <v>168</v>
      </c>
      <c r="G23" s="36" t="s">
        <v>124</v>
      </c>
    </row>
    <row r="24" spans="1:7" ht="165">
      <c r="A24" s="33"/>
      <c r="B24" s="407"/>
      <c r="C24" s="36" t="s">
        <v>169</v>
      </c>
      <c r="D24" s="37" t="s">
        <v>170</v>
      </c>
      <c r="E24" s="37" t="s">
        <v>171</v>
      </c>
      <c r="F24" s="36" t="s">
        <v>172</v>
      </c>
      <c r="G24" s="36" t="s">
        <v>164</v>
      </c>
    </row>
    <row r="25" spans="1:7" ht="300">
      <c r="A25" s="33"/>
      <c r="B25" s="407" t="s">
        <v>140</v>
      </c>
      <c r="C25" s="36" t="s">
        <v>173</v>
      </c>
      <c r="D25" s="37" t="s">
        <v>174</v>
      </c>
      <c r="E25" s="37" t="s">
        <v>175</v>
      </c>
      <c r="F25" s="36" t="s">
        <v>176</v>
      </c>
      <c r="G25" s="36" t="s">
        <v>164</v>
      </c>
    </row>
    <row r="26" spans="1:7" ht="90">
      <c r="A26" s="33"/>
      <c r="B26" s="407"/>
      <c r="C26" s="36" t="s">
        <v>177</v>
      </c>
      <c r="D26" s="37" t="s">
        <v>178</v>
      </c>
      <c r="E26" s="37" t="s">
        <v>179</v>
      </c>
      <c r="F26" s="37" t="s">
        <v>180</v>
      </c>
      <c r="G26" s="36" t="s">
        <v>164</v>
      </c>
    </row>
    <row r="27" spans="1:7" ht="120">
      <c r="A27" s="33"/>
      <c r="B27" s="408" t="s">
        <v>181</v>
      </c>
      <c r="C27" s="36" t="s">
        <v>182</v>
      </c>
      <c r="D27" s="37" t="s">
        <v>183</v>
      </c>
      <c r="E27" s="37" t="s">
        <v>184</v>
      </c>
      <c r="F27" s="36" t="s">
        <v>185</v>
      </c>
      <c r="G27" s="36">
        <v>2018</v>
      </c>
    </row>
    <row r="28" spans="1:7" ht="90">
      <c r="A28" s="33"/>
      <c r="B28" s="409"/>
      <c r="C28" s="36" t="s">
        <v>186</v>
      </c>
      <c r="D28" s="37" t="s">
        <v>187</v>
      </c>
      <c r="E28" s="37" t="s">
        <v>188</v>
      </c>
      <c r="F28" s="36" t="s">
        <v>189</v>
      </c>
      <c r="G28" s="36">
        <v>2018</v>
      </c>
    </row>
    <row r="29" spans="1:7" ht="165">
      <c r="A29" s="33"/>
      <c r="B29" s="38" t="s">
        <v>190</v>
      </c>
      <c r="C29" s="36" t="s">
        <v>191</v>
      </c>
      <c r="D29" s="37" t="s">
        <v>192</v>
      </c>
      <c r="E29" s="37" t="s">
        <v>193</v>
      </c>
      <c r="F29" s="36" t="s">
        <v>194</v>
      </c>
      <c r="G29" s="36">
        <v>2018</v>
      </c>
    </row>
    <row r="30" spans="1:7" ht="150">
      <c r="A30" s="33"/>
      <c r="B30" s="39" t="s">
        <v>195</v>
      </c>
      <c r="C30" s="36" t="s">
        <v>196</v>
      </c>
      <c r="D30" s="37" t="s">
        <v>197</v>
      </c>
      <c r="E30" s="37" t="s">
        <v>198</v>
      </c>
      <c r="F30" s="36" t="s">
        <v>199</v>
      </c>
      <c r="G30" s="36">
        <v>2018</v>
      </c>
    </row>
    <row r="34" spans="1:17">
      <c r="A34" s="40"/>
      <c r="B34" s="40"/>
      <c r="C34" s="40"/>
      <c r="D34" s="40"/>
      <c r="E34" s="40"/>
      <c r="F34" s="40"/>
      <c r="G34" s="40"/>
      <c r="H34" s="40"/>
      <c r="I34" s="40"/>
      <c r="J34" s="40"/>
      <c r="K34" s="40"/>
      <c r="L34" s="40"/>
      <c r="M34" s="40"/>
      <c r="N34" s="40"/>
      <c r="O34" s="40"/>
      <c r="P34" s="40"/>
      <c r="Q34" s="40"/>
    </row>
    <row r="35" spans="1:17" ht="15.6">
      <c r="A35" s="410" t="s">
        <v>200</v>
      </c>
      <c r="B35" s="411"/>
      <c r="C35" s="411"/>
      <c r="D35" s="411"/>
      <c r="E35" s="411"/>
      <c r="F35" s="411"/>
      <c r="G35" s="411"/>
      <c r="H35" s="411"/>
      <c r="I35" s="411"/>
      <c r="J35" s="411"/>
      <c r="K35" s="411"/>
      <c r="L35" s="411"/>
      <c r="M35" s="411"/>
      <c r="N35" s="411"/>
      <c r="O35" s="411"/>
      <c r="P35" s="411"/>
      <c r="Q35" s="411"/>
    </row>
    <row r="36" spans="1:17" ht="15.6">
      <c r="A36" s="41"/>
      <c r="B36" s="42"/>
      <c r="C36" s="42"/>
      <c r="D36" s="42"/>
      <c r="E36" s="42"/>
      <c r="F36" s="42"/>
      <c r="G36" s="42"/>
      <c r="H36" s="42"/>
      <c r="I36" s="42"/>
      <c r="J36" s="42"/>
      <c r="K36" s="42"/>
      <c r="L36" s="42"/>
      <c r="M36" s="40"/>
      <c r="N36" s="40"/>
      <c r="O36" s="40"/>
      <c r="P36" s="40"/>
      <c r="Q36" s="40"/>
    </row>
    <row r="37" spans="1:17" ht="15.6">
      <c r="A37" s="43"/>
      <c r="B37" s="397" t="s">
        <v>201</v>
      </c>
      <c r="C37" s="397"/>
      <c r="D37" s="397"/>
      <c r="E37" s="397"/>
      <c r="F37" s="397"/>
      <c r="G37" s="398" t="s">
        <v>202</v>
      </c>
      <c r="H37" s="399"/>
      <c r="I37" s="399"/>
      <c r="J37" s="400"/>
      <c r="K37" s="43"/>
      <c r="L37" s="42"/>
      <c r="M37" s="40"/>
      <c r="N37" s="40"/>
      <c r="O37" s="40"/>
      <c r="P37" s="40"/>
      <c r="Q37" s="40"/>
    </row>
    <row r="38" spans="1:17" ht="25.2">
      <c r="A38" s="44"/>
      <c r="B38" s="45"/>
      <c r="C38" s="45"/>
      <c r="D38" s="45"/>
      <c r="E38" s="45"/>
      <c r="F38" s="45"/>
      <c r="G38" s="45"/>
      <c r="H38" s="45"/>
      <c r="I38" s="46"/>
      <c r="J38" s="46"/>
      <c r="K38" s="45"/>
      <c r="L38" s="45"/>
      <c r="M38" s="40"/>
      <c r="N38" s="40"/>
      <c r="O38" s="40"/>
      <c r="P38" s="40"/>
      <c r="Q38" s="40"/>
    </row>
    <row r="39" spans="1:17">
      <c r="A39" s="43"/>
      <c r="B39" s="397" t="s">
        <v>203</v>
      </c>
      <c r="C39" s="397"/>
      <c r="D39" s="397"/>
      <c r="E39" s="397"/>
      <c r="F39" s="397"/>
      <c r="G39" s="412" t="s">
        <v>204</v>
      </c>
      <c r="H39" s="413"/>
      <c r="I39" s="414"/>
      <c r="J39" s="47"/>
      <c r="K39" s="43"/>
      <c r="L39" s="48" t="s">
        <v>205</v>
      </c>
      <c r="M39" s="49" t="s">
        <v>206</v>
      </c>
      <c r="N39" s="40"/>
      <c r="O39" s="40"/>
      <c r="P39" s="40"/>
      <c r="Q39" s="40"/>
    </row>
    <row r="40" spans="1:17" ht="15.6">
      <c r="A40" s="50"/>
      <c r="B40" s="51"/>
      <c r="C40" s="40"/>
      <c r="D40" s="40"/>
      <c r="E40" s="40"/>
      <c r="F40" s="52"/>
      <c r="G40" s="51"/>
      <c r="H40" s="51"/>
      <c r="I40" s="51"/>
      <c r="J40" s="52"/>
      <c r="K40" s="53"/>
      <c r="L40" s="52"/>
      <c r="M40" s="52"/>
      <c r="N40" s="40"/>
      <c r="O40" s="40"/>
      <c r="P40" s="40"/>
      <c r="Q40" s="40"/>
    </row>
    <row r="41" spans="1:17" ht="26.4">
      <c r="A41" s="43"/>
      <c r="B41" s="397" t="s">
        <v>207</v>
      </c>
      <c r="C41" s="397"/>
      <c r="D41" s="397"/>
      <c r="E41" s="397"/>
      <c r="F41" s="397"/>
      <c r="G41" s="412" t="s">
        <v>208</v>
      </c>
      <c r="H41" s="413"/>
      <c r="I41" s="414"/>
      <c r="J41" s="54"/>
      <c r="K41" s="55"/>
      <c r="L41" s="48" t="s">
        <v>209</v>
      </c>
      <c r="M41" s="49">
        <v>2018</v>
      </c>
      <c r="N41" s="40"/>
      <c r="O41" s="40"/>
      <c r="P41" s="40"/>
      <c r="Q41" s="40"/>
    </row>
    <row r="42" spans="1:17">
      <c r="A42" s="48"/>
      <c r="B42" s="48"/>
      <c r="C42" s="40"/>
      <c r="D42" s="40"/>
      <c r="E42" s="40"/>
      <c r="F42" s="56"/>
      <c r="G42" s="48"/>
      <c r="H42" s="48"/>
      <c r="I42" s="48"/>
      <c r="J42" s="54"/>
      <c r="K42" s="55"/>
      <c r="L42" s="43"/>
      <c r="M42" s="40"/>
      <c r="N42" s="40"/>
      <c r="O42" s="40"/>
      <c r="P42" s="40"/>
      <c r="Q42" s="40"/>
    </row>
    <row r="43" spans="1:17">
      <c r="A43" s="43"/>
      <c r="B43" s="397" t="s">
        <v>210</v>
      </c>
      <c r="C43" s="397"/>
      <c r="D43" s="397"/>
      <c r="E43" s="397"/>
      <c r="F43" s="397"/>
      <c r="G43" s="415" t="s">
        <v>211</v>
      </c>
      <c r="H43" s="416"/>
      <c r="I43" s="417"/>
      <c r="J43" s="54"/>
      <c r="K43" s="55"/>
      <c r="L43" s="43"/>
      <c r="M43" s="40"/>
      <c r="N43" s="40"/>
      <c r="O43" s="40"/>
      <c r="P43" s="40"/>
      <c r="Q43" s="40"/>
    </row>
    <row r="44" spans="1:17">
      <c r="A44" s="40"/>
      <c r="B44" s="40"/>
      <c r="C44" s="40"/>
      <c r="D44" s="40"/>
      <c r="E44" s="40"/>
      <c r="F44" s="40"/>
      <c r="G44" s="40"/>
      <c r="H44" s="40"/>
      <c r="I44" s="40"/>
      <c r="J44" s="40"/>
      <c r="K44" s="40"/>
      <c r="L44" s="40"/>
      <c r="M44" s="40"/>
      <c r="N44" s="40"/>
      <c r="O44" s="40"/>
      <c r="P44" s="40"/>
      <c r="Q44" s="40"/>
    </row>
    <row r="45" spans="1:17">
      <c r="A45" s="418" t="s">
        <v>212</v>
      </c>
      <c r="B45" s="419"/>
      <c r="C45" s="419"/>
      <c r="D45" s="419"/>
      <c r="E45" s="419"/>
      <c r="F45" s="419"/>
      <c r="G45" s="419"/>
      <c r="H45" s="420"/>
      <c r="I45" s="418" t="s">
        <v>213</v>
      </c>
      <c r="J45" s="419"/>
      <c r="K45" s="419"/>
      <c r="L45" s="419"/>
      <c r="M45" s="420"/>
      <c r="N45" s="418" t="s">
        <v>214</v>
      </c>
      <c r="O45" s="419"/>
      <c r="P45" s="419"/>
      <c r="Q45" s="420"/>
    </row>
    <row r="46" spans="1:17" ht="36">
      <c r="A46" s="418" t="s">
        <v>215</v>
      </c>
      <c r="B46" s="419"/>
      <c r="C46" s="420"/>
      <c r="D46" s="418" t="s">
        <v>216</v>
      </c>
      <c r="E46" s="420"/>
      <c r="F46" s="418" t="s">
        <v>217</v>
      </c>
      <c r="G46" s="420"/>
      <c r="H46" s="57" t="s">
        <v>218</v>
      </c>
      <c r="I46" s="57" t="s">
        <v>219</v>
      </c>
      <c r="J46" s="57" t="s">
        <v>220</v>
      </c>
      <c r="K46" s="57" t="s">
        <v>221</v>
      </c>
      <c r="L46" s="57" t="s">
        <v>222</v>
      </c>
      <c r="M46" s="57" t="s">
        <v>223</v>
      </c>
      <c r="N46" s="57" t="s">
        <v>224</v>
      </c>
      <c r="O46" s="57" t="s">
        <v>225</v>
      </c>
      <c r="P46" s="57" t="s">
        <v>226</v>
      </c>
      <c r="Q46" s="57" t="s">
        <v>227</v>
      </c>
    </row>
    <row r="47" spans="1:17" ht="148.19999999999999">
      <c r="A47" s="421" t="s">
        <v>228</v>
      </c>
      <c r="B47" s="422"/>
      <c r="C47" s="423"/>
      <c r="D47" s="424">
        <v>16544</v>
      </c>
      <c r="E47" s="425"/>
      <c r="F47" s="421" t="s">
        <v>229</v>
      </c>
      <c r="G47" s="423"/>
      <c r="H47" s="58" t="s">
        <v>230</v>
      </c>
      <c r="I47" s="59" t="s">
        <v>231</v>
      </c>
      <c r="J47" s="59" t="s">
        <v>232</v>
      </c>
      <c r="K47" s="59" t="s">
        <v>233</v>
      </c>
      <c r="L47" s="60" t="s">
        <v>234</v>
      </c>
      <c r="M47" s="60" t="s">
        <v>235</v>
      </c>
      <c r="N47" s="61" t="s">
        <v>236</v>
      </c>
      <c r="O47" s="61" t="s">
        <v>237</v>
      </c>
      <c r="P47" s="61" t="s">
        <v>238</v>
      </c>
      <c r="Q47" s="60" t="s">
        <v>239</v>
      </c>
    </row>
    <row r="48" spans="1:17" ht="136.80000000000001">
      <c r="A48" s="421" t="s">
        <v>228</v>
      </c>
      <c r="B48" s="422"/>
      <c r="C48" s="423"/>
      <c r="D48" s="424">
        <v>23799</v>
      </c>
      <c r="E48" s="425"/>
      <c r="F48" s="421" t="s">
        <v>240</v>
      </c>
      <c r="G48" s="423"/>
      <c r="H48" s="58" t="s">
        <v>230</v>
      </c>
      <c r="I48" s="59" t="s">
        <v>241</v>
      </c>
      <c r="J48" s="62" t="s">
        <v>242</v>
      </c>
      <c r="K48" s="59" t="s">
        <v>233</v>
      </c>
      <c r="L48" s="60" t="s">
        <v>234</v>
      </c>
      <c r="M48" s="60" t="s">
        <v>243</v>
      </c>
      <c r="N48" s="61" t="s">
        <v>236</v>
      </c>
      <c r="O48" s="61" t="s">
        <v>237</v>
      </c>
      <c r="P48" s="61" t="s">
        <v>238</v>
      </c>
      <c r="Q48" s="60" t="s">
        <v>244</v>
      </c>
    </row>
    <row r="49" spans="1:17" ht="148.19999999999999">
      <c r="A49" s="421" t="s">
        <v>228</v>
      </c>
      <c r="B49" s="422"/>
      <c r="C49" s="423"/>
      <c r="D49" s="424">
        <v>24226</v>
      </c>
      <c r="E49" s="425"/>
      <c r="F49" s="421" t="s">
        <v>245</v>
      </c>
      <c r="G49" s="423"/>
      <c r="H49" s="58" t="s">
        <v>230</v>
      </c>
      <c r="I49" s="59" t="s">
        <v>246</v>
      </c>
      <c r="J49" s="59" t="s">
        <v>232</v>
      </c>
      <c r="K49" s="59" t="s">
        <v>233</v>
      </c>
      <c r="L49" s="60" t="s">
        <v>234</v>
      </c>
      <c r="M49" s="60" t="s">
        <v>235</v>
      </c>
      <c r="N49" s="61" t="s">
        <v>236</v>
      </c>
      <c r="O49" s="61" t="s">
        <v>237</v>
      </c>
      <c r="P49" s="61" t="s">
        <v>238</v>
      </c>
      <c r="Q49" s="60" t="s">
        <v>239</v>
      </c>
    </row>
    <row r="50" spans="1:17" ht="148.19999999999999">
      <c r="A50" s="421" t="s">
        <v>228</v>
      </c>
      <c r="B50" s="422"/>
      <c r="C50" s="423"/>
      <c r="D50" s="424">
        <v>24227</v>
      </c>
      <c r="E50" s="425"/>
      <c r="F50" s="421" t="s">
        <v>247</v>
      </c>
      <c r="G50" s="423"/>
      <c r="H50" s="58" t="s">
        <v>230</v>
      </c>
      <c r="I50" s="59" t="s">
        <v>246</v>
      </c>
      <c r="J50" s="59" t="s">
        <v>232</v>
      </c>
      <c r="K50" s="59" t="s">
        <v>233</v>
      </c>
      <c r="L50" s="60" t="s">
        <v>234</v>
      </c>
      <c r="M50" s="60" t="s">
        <v>235</v>
      </c>
      <c r="N50" s="61" t="s">
        <v>236</v>
      </c>
      <c r="O50" s="61" t="s">
        <v>237</v>
      </c>
      <c r="P50" s="61" t="s">
        <v>238</v>
      </c>
      <c r="Q50" s="60" t="s">
        <v>239</v>
      </c>
    </row>
    <row r="51" spans="1:17" ht="148.19999999999999">
      <c r="A51" s="421" t="s">
        <v>248</v>
      </c>
      <c r="B51" s="422"/>
      <c r="C51" s="423"/>
      <c r="D51" s="424">
        <v>28561</v>
      </c>
      <c r="E51" s="425"/>
      <c r="F51" s="421" t="s">
        <v>249</v>
      </c>
      <c r="G51" s="423"/>
      <c r="H51" s="58" t="s">
        <v>230</v>
      </c>
      <c r="I51" s="59" t="s">
        <v>246</v>
      </c>
      <c r="J51" s="59" t="s">
        <v>232</v>
      </c>
      <c r="K51" s="59" t="s">
        <v>233</v>
      </c>
      <c r="L51" s="60" t="s">
        <v>234</v>
      </c>
      <c r="M51" s="60" t="s">
        <v>235</v>
      </c>
      <c r="N51" s="61" t="s">
        <v>236</v>
      </c>
      <c r="O51" s="61" t="s">
        <v>237</v>
      </c>
      <c r="P51" s="61" t="s">
        <v>238</v>
      </c>
      <c r="Q51" s="60" t="s">
        <v>239</v>
      </c>
    </row>
    <row r="54" spans="1:17" ht="17.399999999999999">
      <c r="A54" s="33"/>
      <c r="B54" s="33"/>
      <c r="C54" s="63" t="s">
        <v>95</v>
      </c>
      <c r="D54" s="63"/>
      <c r="E54" s="63"/>
      <c r="F54" s="33"/>
      <c r="G54" s="33"/>
    </row>
    <row r="55" spans="1:17" ht="17.399999999999999">
      <c r="A55" s="33"/>
      <c r="B55" s="33"/>
      <c r="C55" s="401" t="s">
        <v>96</v>
      </c>
      <c r="D55" s="401"/>
      <c r="E55" s="401"/>
      <c r="F55" s="33"/>
      <c r="G55" s="33"/>
    </row>
    <row r="56" spans="1:17" ht="17.399999999999999">
      <c r="A56" s="33"/>
      <c r="B56" s="33"/>
      <c r="C56" s="401" t="s">
        <v>250</v>
      </c>
      <c r="D56" s="401"/>
      <c r="E56" s="401"/>
      <c r="F56" s="33"/>
      <c r="G56" s="33"/>
    </row>
    <row r="57" spans="1:17" ht="28.2">
      <c r="A57" s="33"/>
      <c r="B57" s="402" t="s">
        <v>98</v>
      </c>
      <c r="C57" s="402"/>
      <c r="D57" s="402"/>
      <c r="E57" s="402"/>
      <c r="F57" s="402"/>
      <c r="G57" s="402"/>
    </row>
    <row r="58" spans="1:17" ht="22.8">
      <c r="A58" s="33"/>
      <c r="B58" s="403" t="s">
        <v>251</v>
      </c>
      <c r="C58" s="403"/>
      <c r="D58" s="403"/>
      <c r="E58" s="403"/>
      <c r="F58" s="403"/>
      <c r="G58" s="403"/>
    </row>
    <row r="59" spans="1:17" ht="31.2">
      <c r="A59" s="33"/>
      <c r="B59" s="34" t="s">
        <v>100</v>
      </c>
      <c r="C59" s="404" t="s">
        <v>101</v>
      </c>
      <c r="D59" s="405"/>
      <c r="E59" s="34" t="s">
        <v>102</v>
      </c>
      <c r="F59" s="34" t="s">
        <v>103</v>
      </c>
      <c r="G59" s="34" t="s">
        <v>104</v>
      </c>
    </row>
    <row r="60" spans="1:17" ht="225">
      <c r="A60" s="33"/>
      <c r="B60" s="426" t="s">
        <v>252</v>
      </c>
      <c r="C60" s="36" t="s">
        <v>253</v>
      </c>
      <c r="D60" s="37" t="s">
        <v>254</v>
      </c>
      <c r="E60" s="37" t="s">
        <v>255</v>
      </c>
      <c r="F60" s="39" t="s">
        <v>256</v>
      </c>
      <c r="G60" s="39" t="s">
        <v>257</v>
      </c>
    </row>
    <row r="61" spans="1:17" ht="409.6">
      <c r="A61" s="33"/>
      <c r="B61" s="427"/>
      <c r="C61" s="36" t="s">
        <v>258</v>
      </c>
      <c r="D61" s="37" t="s">
        <v>259</v>
      </c>
      <c r="E61" s="37" t="s">
        <v>260</v>
      </c>
      <c r="F61" s="39" t="s">
        <v>261</v>
      </c>
      <c r="G61" s="39" t="s">
        <v>262</v>
      </c>
    </row>
    <row r="62" spans="1:17" ht="165">
      <c r="A62" s="33"/>
      <c r="B62" s="64" t="s">
        <v>263</v>
      </c>
      <c r="C62" s="36" t="s">
        <v>120</v>
      </c>
      <c r="D62" s="37" t="s">
        <v>264</v>
      </c>
      <c r="E62" s="37" t="s">
        <v>265</v>
      </c>
      <c r="F62" s="36" t="s">
        <v>266</v>
      </c>
      <c r="G62" s="36" t="s">
        <v>267</v>
      </c>
    </row>
    <row r="63" spans="1:17" ht="270">
      <c r="A63" s="33"/>
      <c r="B63" s="64" t="s">
        <v>268</v>
      </c>
      <c r="C63" s="36" t="s">
        <v>182</v>
      </c>
      <c r="D63" s="37" t="s">
        <v>269</v>
      </c>
      <c r="E63" s="37" t="s">
        <v>270</v>
      </c>
      <c r="F63" s="39" t="s">
        <v>271</v>
      </c>
      <c r="G63" s="39" t="s">
        <v>69</v>
      </c>
    </row>
    <row r="64" spans="1:17" ht="60">
      <c r="A64" s="33"/>
      <c r="B64" s="426" t="s">
        <v>272</v>
      </c>
      <c r="C64" s="36" t="s">
        <v>191</v>
      </c>
      <c r="D64" s="37" t="s">
        <v>273</v>
      </c>
      <c r="E64" s="37" t="s">
        <v>274</v>
      </c>
      <c r="F64" s="39" t="s">
        <v>275</v>
      </c>
      <c r="G64" s="39" t="s">
        <v>276</v>
      </c>
    </row>
    <row r="65" spans="1:8" ht="120">
      <c r="A65" s="33"/>
      <c r="B65" s="428"/>
      <c r="C65" s="36" t="s">
        <v>277</v>
      </c>
      <c r="D65" s="37" t="s">
        <v>278</v>
      </c>
      <c r="E65" s="65" t="s">
        <v>279</v>
      </c>
      <c r="F65" s="39" t="s">
        <v>280</v>
      </c>
      <c r="G65" s="39" t="s">
        <v>281</v>
      </c>
    </row>
    <row r="69" spans="1:8" ht="17.399999999999999">
      <c r="B69" s="33"/>
      <c r="C69" s="33"/>
      <c r="D69" s="63" t="s">
        <v>95</v>
      </c>
      <c r="E69" s="63"/>
      <c r="F69" s="63"/>
      <c r="G69" s="33"/>
      <c r="H69" s="33"/>
    </row>
    <row r="70" spans="1:8" ht="17.399999999999999">
      <c r="B70" s="33"/>
      <c r="C70" s="33"/>
      <c r="D70" s="401" t="s">
        <v>96</v>
      </c>
      <c r="E70" s="401"/>
      <c r="F70" s="401"/>
      <c r="G70" s="33"/>
      <c r="H70" s="33"/>
    </row>
    <row r="71" spans="1:8" ht="17.399999999999999">
      <c r="B71" s="33"/>
      <c r="C71" s="33"/>
      <c r="D71" s="401" t="s">
        <v>97</v>
      </c>
      <c r="E71" s="401"/>
      <c r="F71" s="401"/>
      <c r="G71" s="33"/>
      <c r="H71" s="33"/>
    </row>
    <row r="72" spans="1:8" ht="28.2">
      <c r="B72" s="33"/>
      <c r="C72" s="402" t="s">
        <v>98</v>
      </c>
      <c r="D72" s="402"/>
      <c r="E72" s="402"/>
      <c r="F72" s="402"/>
      <c r="G72" s="402"/>
      <c r="H72" s="402"/>
    </row>
    <row r="73" spans="1:8" ht="22.8">
      <c r="B73" s="33"/>
      <c r="C73" s="403" t="s">
        <v>282</v>
      </c>
      <c r="D73" s="403"/>
      <c r="E73" s="403"/>
      <c r="F73" s="403"/>
      <c r="G73" s="403"/>
      <c r="H73" s="403"/>
    </row>
    <row r="74" spans="1:8" ht="46.8">
      <c r="B74" s="33"/>
      <c r="C74" s="34" t="s">
        <v>100</v>
      </c>
      <c r="D74" s="404" t="s">
        <v>101</v>
      </c>
      <c r="E74" s="405"/>
      <c r="F74" s="34" t="s">
        <v>102</v>
      </c>
      <c r="G74" s="34" t="s">
        <v>103</v>
      </c>
      <c r="H74" s="34" t="s">
        <v>104</v>
      </c>
    </row>
    <row r="75" spans="1:8" ht="90">
      <c r="B75" s="33"/>
      <c r="C75" s="408" t="s">
        <v>283</v>
      </c>
      <c r="D75" s="39" t="s">
        <v>253</v>
      </c>
      <c r="E75" s="37" t="s">
        <v>284</v>
      </c>
      <c r="F75" s="37" t="s">
        <v>285</v>
      </c>
      <c r="G75" s="39" t="s">
        <v>286</v>
      </c>
      <c r="H75" s="39" t="s">
        <v>257</v>
      </c>
    </row>
    <row r="76" spans="1:8" ht="60">
      <c r="B76" s="33"/>
      <c r="C76" s="409"/>
      <c r="D76" s="39" t="s">
        <v>258</v>
      </c>
      <c r="E76" s="37" t="s">
        <v>287</v>
      </c>
      <c r="F76" s="37" t="s">
        <v>288</v>
      </c>
      <c r="G76" s="39" t="s">
        <v>289</v>
      </c>
      <c r="H76" s="39">
        <v>2018</v>
      </c>
    </row>
    <row r="77" spans="1:8" ht="409.6">
      <c r="B77" s="33"/>
      <c r="C77" s="38" t="s">
        <v>290</v>
      </c>
      <c r="D77" s="39" t="s">
        <v>120</v>
      </c>
      <c r="E77" s="37" t="s">
        <v>291</v>
      </c>
      <c r="F77" s="37" t="s">
        <v>292</v>
      </c>
      <c r="G77" s="39" t="s">
        <v>293</v>
      </c>
      <c r="H77" s="39" t="s">
        <v>262</v>
      </c>
    </row>
    <row r="78" spans="1:8" ht="90">
      <c r="B78" s="33"/>
      <c r="C78" s="38" t="s">
        <v>294</v>
      </c>
      <c r="D78" s="39" t="s">
        <v>182</v>
      </c>
      <c r="E78" s="37" t="s">
        <v>295</v>
      </c>
      <c r="F78" s="37" t="s">
        <v>296</v>
      </c>
      <c r="G78" s="39" t="s">
        <v>297</v>
      </c>
      <c r="H78" s="39" t="s">
        <v>298</v>
      </c>
    </row>
    <row r="79" spans="1:8" ht="75">
      <c r="B79" s="33"/>
      <c r="C79" s="38" t="s">
        <v>299</v>
      </c>
      <c r="D79" s="39" t="s">
        <v>191</v>
      </c>
      <c r="E79" s="37" t="s">
        <v>300</v>
      </c>
      <c r="F79" s="37" t="s">
        <v>301</v>
      </c>
      <c r="G79" s="39" t="s">
        <v>302</v>
      </c>
      <c r="H79" s="39">
        <v>2018</v>
      </c>
    </row>
    <row r="80" spans="1:8" ht="75">
      <c r="B80" s="33"/>
      <c r="C80" s="406" t="s">
        <v>303</v>
      </c>
      <c r="D80" s="39" t="s">
        <v>196</v>
      </c>
      <c r="E80" s="37" t="s">
        <v>304</v>
      </c>
      <c r="F80" s="37" t="s">
        <v>305</v>
      </c>
      <c r="G80" s="39" t="s">
        <v>306</v>
      </c>
      <c r="H80" s="39" t="s">
        <v>128</v>
      </c>
    </row>
    <row r="81" spans="2:9" ht="75">
      <c r="B81" s="33"/>
      <c r="C81" s="406"/>
      <c r="D81" s="39" t="s">
        <v>307</v>
      </c>
      <c r="E81" s="37" t="s">
        <v>308</v>
      </c>
      <c r="F81" s="37" t="s">
        <v>309</v>
      </c>
      <c r="G81" s="39" t="s">
        <v>310</v>
      </c>
      <c r="H81" s="39" t="s">
        <v>311</v>
      </c>
    </row>
    <row r="84" spans="2:9" ht="17.399999999999999">
      <c r="B84" s="33"/>
      <c r="C84" s="33"/>
      <c r="D84" s="63" t="s">
        <v>95</v>
      </c>
      <c r="E84" s="63"/>
      <c r="F84" s="63"/>
      <c r="G84" s="33"/>
      <c r="H84" s="33"/>
      <c r="I84" s="66"/>
    </row>
    <row r="85" spans="2:9" ht="17.399999999999999">
      <c r="B85" s="33"/>
      <c r="C85" s="33"/>
      <c r="D85" s="401" t="s">
        <v>96</v>
      </c>
      <c r="E85" s="401"/>
      <c r="F85" s="401"/>
      <c r="G85" s="33"/>
      <c r="H85" s="33"/>
      <c r="I85" s="66"/>
    </row>
    <row r="86" spans="2:9" ht="17.399999999999999">
      <c r="B86" s="33"/>
      <c r="C86" s="33"/>
      <c r="D86" s="401" t="s">
        <v>312</v>
      </c>
      <c r="E86" s="401"/>
      <c r="F86" s="401"/>
      <c r="G86" s="33"/>
      <c r="H86" s="33"/>
      <c r="I86" s="66"/>
    </row>
    <row r="87" spans="2:9" ht="28.2">
      <c r="B87" s="33"/>
      <c r="C87" s="402" t="s">
        <v>313</v>
      </c>
      <c r="D87" s="402"/>
      <c r="E87" s="402"/>
      <c r="F87" s="402"/>
      <c r="G87" s="402"/>
      <c r="H87" s="402"/>
      <c r="I87" s="402"/>
    </row>
    <row r="88" spans="2:9" ht="22.8">
      <c r="B88" s="33"/>
      <c r="C88" s="403" t="s">
        <v>314</v>
      </c>
      <c r="D88" s="403"/>
      <c r="E88" s="403"/>
      <c r="F88" s="403"/>
      <c r="G88" s="403"/>
      <c r="H88" s="403"/>
      <c r="I88" s="403"/>
    </row>
    <row r="89" spans="2:9" ht="46.8">
      <c r="B89" s="33"/>
      <c r="C89" s="34" t="s">
        <v>100</v>
      </c>
      <c r="D89" s="404" t="s">
        <v>101</v>
      </c>
      <c r="E89" s="405"/>
      <c r="F89" s="34" t="s">
        <v>102</v>
      </c>
      <c r="G89" s="34" t="s">
        <v>315</v>
      </c>
      <c r="H89" s="34" t="s">
        <v>103</v>
      </c>
      <c r="I89" s="34" t="s">
        <v>104</v>
      </c>
    </row>
    <row r="90" spans="2:9" ht="90">
      <c r="B90" s="33"/>
      <c r="C90" s="408" t="s">
        <v>316</v>
      </c>
      <c r="D90" s="39" t="s">
        <v>253</v>
      </c>
      <c r="E90" s="67" t="s">
        <v>317</v>
      </c>
      <c r="F90" s="39" t="s">
        <v>318</v>
      </c>
      <c r="G90" s="39" t="s">
        <v>319</v>
      </c>
      <c r="H90" s="39" t="s">
        <v>37</v>
      </c>
      <c r="I90" s="39" t="s">
        <v>320</v>
      </c>
    </row>
    <row r="91" spans="2:9" ht="75">
      <c r="B91" s="33"/>
      <c r="C91" s="409"/>
      <c r="D91" s="39" t="s">
        <v>258</v>
      </c>
      <c r="E91" s="67" t="s">
        <v>321</v>
      </c>
      <c r="F91" s="39" t="s">
        <v>322</v>
      </c>
      <c r="G91" s="39" t="s">
        <v>323</v>
      </c>
      <c r="H91" s="39" t="s">
        <v>37</v>
      </c>
      <c r="I91" s="39" t="s">
        <v>262</v>
      </c>
    </row>
    <row r="92" spans="2:9" ht="180">
      <c r="B92" s="33"/>
      <c r="C92" s="409"/>
      <c r="D92" s="39" t="s">
        <v>324</v>
      </c>
      <c r="E92" s="67" t="s">
        <v>325</v>
      </c>
      <c r="F92" s="39" t="s">
        <v>326</v>
      </c>
      <c r="G92" s="39" t="s">
        <v>327</v>
      </c>
      <c r="H92" s="39" t="s">
        <v>328</v>
      </c>
      <c r="I92" s="39" t="s">
        <v>262</v>
      </c>
    </row>
    <row r="93" spans="2:9" ht="150">
      <c r="B93" s="33"/>
      <c r="C93" s="409"/>
      <c r="D93" s="39" t="s">
        <v>329</v>
      </c>
      <c r="E93" s="67" t="s">
        <v>330</v>
      </c>
      <c r="F93" s="39" t="s">
        <v>331</v>
      </c>
      <c r="G93" s="39" t="s">
        <v>332</v>
      </c>
      <c r="H93" s="39" t="s">
        <v>333</v>
      </c>
      <c r="I93" s="39" t="s">
        <v>262</v>
      </c>
    </row>
    <row r="94" spans="2:9" ht="120">
      <c r="B94" s="33"/>
      <c r="C94" s="409"/>
      <c r="D94" s="39" t="s">
        <v>334</v>
      </c>
      <c r="E94" s="67" t="s">
        <v>335</v>
      </c>
      <c r="F94" s="39" t="s">
        <v>336</v>
      </c>
      <c r="G94" s="39" t="s">
        <v>337</v>
      </c>
      <c r="H94" s="39" t="s">
        <v>338</v>
      </c>
      <c r="I94" s="39" t="s">
        <v>262</v>
      </c>
    </row>
    <row r="95" spans="2:9" ht="180">
      <c r="B95" s="33"/>
      <c r="C95" s="38" t="s">
        <v>339</v>
      </c>
      <c r="D95" s="39" t="s">
        <v>120</v>
      </c>
      <c r="E95" s="67" t="s">
        <v>340</v>
      </c>
      <c r="F95" s="67" t="s">
        <v>341</v>
      </c>
      <c r="G95" s="67" t="s">
        <v>342</v>
      </c>
      <c r="H95" s="67" t="s">
        <v>343</v>
      </c>
      <c r="I95" s="39" t="s">
        <v>344</v>
      </c>
    </row>
    <row r="96" spans="2:9" ht="105">
      <c r="B96" s="33"/>
      <c r="C96" s="38" t="s">
        <v>345</v>
      </c>
      <c r="D96" s="39" t="s">
        <v>182</v>
      </c>
      <c r="E96" s="39" t="s">
        <v>346</v>
      </c>
      <c r="F96" s="39" t="s">
        <v>347</v>
      </c>
      <c r="G96" s="39" t="s">
        <v>348</v>
      </c>
      <c r="H96" s="39" t="s">
        <v>349</v>
      </c>
      <c r="I96" s="39" t="s">
        <v>350</v>
      </c>
    </row>
    <row r="97" spans="2:9" ht="105">
      <c r="B97" s="33"/>
      <c r="C97" s="38" t="s">
        <v>351</v>
      </c>
      <c r="D97" s="39" t="s">
        <v>191</v>
      </c>
      <c r="E97" s="39" t="s">
        <v>352</v>
      </c>
      <c r="F97" s="39" t="s">
        <v>353</v>
      </c>
      <c r="G97" s="39" t="s">
        <v>354</v>
      </c>
      <c r="H97" s="39" t="s">
        <v>37</v>
      </c>
      <c r="I97" s="39" t="s">
        <v>344</v>
      </c>
    </row>
    <row r="98" spans="2:9" ht="150">
      <c r="B98" s="33"/>
      <c r="C98" s="39" t="s">
        <v>355</v>
      </c>
      <c r="D98" s="39" t="s">
        <v>196</v>
      </c>
      <c r="E98" s="39" t="s">
        <v>356</v>
      </c>
      <c r="F98" s="39" t="s">
        <v>357</v>
      </c>
      <c r="G98" s="39" t="s">
        <v>358</v>
      </c>
      <c r="H98" s="39" t="s">
        <v>359</v>
      </c>
      <c r="I98" s="39" t="s">
        <v>257</v>
      </c>
    </row>
  </sheetData>
  <mergeCells count="60">
    <mergeCell ref="D86:F86"/>
    <mergeCell ref="C87:I87"/>
    <mergeCell ref="C88:I88"/>
    <mergeCell ref="D89:E89"/>
    <mergeCell ref="C90:C94"/>
    <mergeCell ref="D85:F85"/>
    <mergeCell ref="B58:G58"/>
    <mergeCell ref="C59:D59"/>
    <mergeCell ref="B60:B61"/>
    <mergeCell ref="B64:B65"/>
    <mergeCell ref="D70:F70"/>
    <mergeCell ref="D71:F71"/>
    <mergeCell ref="C72:H72"/>
    <mergeCell ref="C73:H73"/>
    <mergeCell ref="D74:E74"/>
    <mergeCell ref="C75:C76"/>
    <mergeCell ref="C80:C81"/>
    <mergeCell ref="B57:G57"/>
    <mergeCell ref="A49:C49"/>
    <mergeCell ref="D49:E49"/>
    <mergeCell ref="F49:G49"/>
    <mergeCell ref="A50:C50"/>
    <mergeCell ref="D50:E50"/>
    <mergeCell ref="F50:G50"/>
    <mergeCell ref="A51:C51"/>
    <mergeCell ref="D51:E51"/>
    <mergeCell ref="F51:G51"/>
    <mergeCell ref="C55:E55"/>
    <mergeCell ref="C56:E56"/>
    <mergeCell ref="A47:C47"/>
    <mergeCell ref="D47:E47"/>
    <mergeCell ref="F47:G47"/>
    <mergeCell ref="A48:C48"/>
    <mergeCell ref="D48:E48"/>
    <mergeCell ref="F48:G48"/>
    <mergeCell ref="A45:H45"/>
    <mergeCell ref="I45:M45"/>
    <mergeCell ref="N45:Q45"/>
    <mergeCell ref="A46:C46"/>
    <mergeCell ref="D46:E46"/>
    <mergeCell ref="F46:G46"/>
    <mergeCell ref="B39:F39"/>
    <mergeCell ref="G39:I39"/>
    <mergeCell ref="B41:F41"/>
    <mergeCell ref="G41:I41"/>
    <mergeCell ref="B43:F43"/>
    <mergeCell ref="G43:I43"/>
    <mergeCell ref="B37:F37"/>
    <mergeCell ref="G37:J37"/>
    <mergeCell ref="C1:E1"/>
    <mergeCell ref="C2:E2"/>
    <mergeCell ref="C3:E3"/>
    <mergeCell ref="B5:G5"/>
    <mergeCell ref="B6:G6"/>
    <mergeCell ref="C7:D7"/>
    <mergeCell ref="B12:B16"/>
    <mergeCell ref="B17:B24"/>
    <mergeCell ref="B25:B26"/>
    <mergeCell ref="B27:B28"/>
    <mergeCell ref="A35:Q35"/>
  </mergeCells>
  <dataValidations count="5">
    <dataValidation type="list" allowBlank="1" showInputMessage="1" showErrorMessage="1" sqref="M41" xr:uid="{00000000-0002-0000-0900-000000000000}">
      <formula1>vigencias</formula1>
    </dataValidation>
    <dataValidation type="list" allowBlank="1" showInputMessage="1" showErrorMessage="1" sqref="K41:K43" xr:uid="{00000000-0002-0000-0900-000001000000}">
      <formula1>nivel</formula1>
    </dataValidation>
    <dataValidation type="list" allowBlank="1" showInputMessage="1" showErrorMessage="1" sqref="M39" xr:uid="{00000000-0002-0000-0900-000002000000}">
      <formula1>orden</formula1>
    </dataValidation>
    <dataValidation type="list" allowBlank="1" showInputMessage="1" showErrorMessage="1" sqref="G39:I39" xr:uid="{00000000-0002-0000-0900-000003000000}">
      <formula1>sector</formula1>
    </dataValidation>
    <dataValidation type="list" allowBlank="1" showInputMessage="1" showErrorMessage="1" sqref="G41:I41" xr:uid="{00000000-0002-0000-0900-000004000000}">
      <formula1>departamentos</formula1>
    </dataValidation>
  </dataValidation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C25" sqref="C25"/>
    </sheetView>
  </sheetViews>
  <sheetFormatPr baseColWidth="10"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5"/>
  <sheetViews>
    <sheetView workbookViewId="0">
      <selection activeCell="C5" sqref="C5:D7"/>
    </sheetView>
  </sheetViews>
  <sheetFormatPr baseColWidth="10" defaultRowHeight="14.4"/>
  <sheetData>
    <row r="1" spans="1:20" ht="15" customHeight="1">
      <c r="A1" s="392" t="s">
        <v>70</v>
      </c>
      <c r="B1" s="392"/>
      <c r="C1" s="391" t="s">
        <v>79</v>
      </c>
      <c r="D1" s="391"/>
      <c r="E1" s="391" t="s">
        <v>80</v>
      </c>
      <c r="F1" s="391"/>
      <c r="G1" s="391" t="s">
        <v>80</v>
      </c>
      <c r="H1" s="391"/>
      <c r="I1" s="391" t="s">
        <v>80</v>
      </c>
      <c r="J1" s="391"/>
      <c r="K1" s="391" t="s">
        <v>80</v>
      </c>
      <c r="L1" s="391"/>
      <c r="M1" s="391" t="s">
        <v>80</v>
      </c>
      <c r="N1" s="391"/>
      <c r="O1" s="391" t="s">
        <v>81</v>
      </c>
      <c r="P1" s="391"/>
      <c r="Q1" s="391" t="s">
        <v>81</v>
      </c>
      <c r="R1" s="391"/>
      <c r="S1" s="391" t="s">
        <v>81</v>
      </c>
      <c r="T1" s="391"/>
    </row>
    <row r="2" spans="1:20">
      <c r="A2" s="392"/>
      <c r="B2" s="392"/>
      <c r="C2" s="391"/>
      <c r="D2" s="391"/>
      <c r="E2" s="391"/>
      <c r="F2" s="391"/>
      <c r="G2" s="391"/>
      <c r="H2" s="391"/>
      <c r="I2" s="391"/>
      <c r="J2" s="391"/>
      <c r="K2" s="391"/>
      <c r="L2" s="391"/>
      <c r="M2" s="391"/>
      <c r="N2" s="391"/>
      <c r="O2" s="391"/>
      <c r="P2" s="391"/>
      <c r="Q2" s="391"/>
      <c r="R2" s="391"/>
      <c r="S2" s="391"/>
      <c r="T2" s="391"/>
    </row>
    <row r="3" spans="1:20">
      <c r="A3" s="392" t="s">
        <v>71</v>
      </c>
      <c r="B3" s="392"/>
      <c r="C3" s="391"/>
      <c r="D3" s="391"/>
      <c r="E3" s="391"/>
      <c r="F3" s="391"/>
      <c r="G3" s="391"/>
      <c r="H3" s="391"/>
      <c r="I3" s="391"/>
      <c r="J3" s="391"/>
      <c r="K3" s="391"/>
      <c r="L3" s="391"/>
      <c r="M3" s="391"/>
      <c r="N3" s="391"/>
      <c r="O3" s="391"/>
      <c r="P3" s="391"/>
      <c r="Q3" s="391"/>
      <c r="R3" s="391"/>
      <c r="S3" s="391"/>
      <c r="T3" s="391"/>
    </row>
    <row r="4" spans="1:20">
      <c r="A4" s="392"/>
      <c r="B4" s="392"/>
      <c r="C4" s="392">
        <v>2016</v>
      </c>
      <c r="D4" s="392"/>
      <c r="E4" s="392">
        <v>2017</v>
      </c>
      <c r="F4" s="392"/>
      <c r="G4" s="392">
        <v>2018</v>
      </c>
      <c r="H4" s="392"/>
      <c r="I4" s="392">
        <v>2019</v>
      </c>
      <c r="J4" s="392"/>
      <c r="K4" s="392">
        <v>2020</v>
      </c>
      <c r="L4" s="392"/>
      <c r="M4" s="392">
        <v>2021</v>
      </c>
      <c r="N4" s="392"/>
      <c r="O4" s="392">
        <v>2022</v>
      </c>
      <c r="P4" s="392"/>
      <c r="Q4" s="392">
        <v>2023</v>
      </c>
      <c r="R4" s="392"/>
      <c r="S4" s="392">
        <v>2024</v>
      </c>
      <c r="T4" s="392"/>
    </row>
    <row r="5" spans="1:20">
      <c r="A5" s="393" t="s">
        <v>72</v>
      </c>
      <c r="B5" s="393"/>
      <c r="C5" s="392"/>
      <c r="D5" s="392"/>
      <c r="E5" s="392"/>
      <c r="F5" s="392"/>
      <c r="G5" s="392"/>
      <c r="H5" s="392"/>
      <c r="I5" s="392"/>
      <c r="J5" s="392"/>
      <c r="K5" s="392"/>
      <c r="L5" s="392"/>
      <c r="M5" s="392"/>
      <c r="N5" s="392"/>
      <c r="O5" s="392"/>
      <c r="P5" s="392"/>
      <c r="Q5" s="392"/>
      <c r="R5" s="392"/>
      <c r="S5" s="392"/>
      <c r="T5" s="392"/>
    </row>
    <row r="6" spans="1:20">
      <c r="A6" s="393"/>
      <c r="B6" s="393"/>
      <c r="C6" s="392"/>
      <c r="D6" s="392"/>
      <c r="E6" s="392"/>
      <c r="F6" s="392"/>
      <c r="G6" s="392"/>
      <c r="H6" s="392"/>
      <c r="I6" s="392"/>
      <c r="J6" s="392"/>
      <c r="K6" s="392"/>
      <c r="L6" s="392"/>
      <c r="M6" s="392"/>
      <c r="N6" s="392"/>
      <c r="O6" s="392"/>
      <c r="P6" s="392"/>
      <c r="Q6" s="392"/>
      <c r="R6" s="392"/>
      <c r="S6" s="392"/>
      <c r="T6" s="392"/>
    </row>
    <row r="7" spans="1:20">
      <c r="A7" s="393"/>
      <c r="B7" s="393"/>
      <c r="C7" s="392"/>
      <c r="D7" s="392"/>
      <c r="E7" s="392"/>
      <c r="F7" s="392"/>
      <c r="G7" s="392"/>
      <c r="H7" s="392"/>
      <c r="I7" s="392"/>
      <c r="J7" s="392"/>
      <c r="K7" s="392"/>
      <c r="L7" s="392"/>
      <c r="M7" s="392"/>
      <c r="N7" s="392"/>
      <c r="O7" s="392"/>
      <c r="P7" s="392"/>
      <c r="Q7" s="392"/>
      <c r="R7" s="392"/>
      <c r="S7" s="392"/>
      <c r="T7" s="392"/>
    </row>
    <row r="8" spans="1:20">
      <c r="A8" s="393" t="s">
        <v>73</v>
      </c>
      <c r="B8" s="393"/>
      <c r="C8" s="392"/>
      <c r="D8" s="392"/>
      <c r="E8" s="392"/>
      <c r="F8" s="392"/>
      <c r="G8" s="392"/>
      <c r="H8" s="392"/>
      <c r="I8" s="392"/>
      <c r="J8" s="392"/>
      <c r="K8" s="392"/>
      <c r="L8" s="392"/>
      <c r="M8" s="392"/>
      <c r="N8" s="392"/>
      <c r="O8" s="392"/>
      <c r="P8" s="392"/>
      <c r="Q8" s="392"/>
      <c r="R8" s="392"/>
      <c r="S8" s="392"/>
      <c r="T8" s="392"/>
    </row>
    <row r="9" spans="1:20">
      <c r="A9" s="393"/>
      <c r="B9" s="393"/>
      <c r="C9" s="392"/>
      <c r="D9" s="392"/>
      <c r="E9" s="392"/>
      <c r="F9" s="392"/>
      <c r="G9" s="392"/>
      <c r="H9" s="392"/>
      <c r="I9" s="392"/>
      <c r="J9" s="392"/>
      <c r="K9" s="392"/>
      <c r="L9" s="392"/>
      <c r="M9" s="392"/>
      <c r="N9" s="392"/>
      <c r="O9" s="392"/>
      <c r="P9" s="392"/>
      <c r="Q9" s="392"/>
      <c r="R9" s="392"/>
      <c r="S9" s="392"/>
      <c r="T9" s="392"/>
    </row>
    <row r="10" spans="1:20">
      <c r="A10" s="393"/>
      <c r="B10" s="393"/>
      <c r="C10" s="392"/>
      <c r="D10" s="392"/>
      <c r="E10" s="392"/>
      <c r="F10" s="392"/>
      <c r="G10" s="392"/>
      <c r="H10" s="392"/>
      <c r="I10" s="392"/>
      <c r="J10" s="392"/>
      <c r="K10" s="392"/>
      <c r="L10" s="392"/>
      <c r="M10" s="392"/>
      <c r="N10" s="392"/>
      <c r="O10" s="392"/>
      <c r="P10" s="392"/>
      <c r="Q10" s="392"/>
      <c r="R10" s="392"/>
      <c r="S10" s="392"/>
      <c r="T10" s="392"/>
    </row>
    <row r="11" spans="1:20">
      <c r="A11" s="393" t="s">
        <v>74</v>
      </c>
      <c r="B11" s="393"/>
      <c r="C11" s="392"/>
      <c r="D11" s="392"/>
      <c r="E11" s="392"/>
      <c r="F11" s="392"/>
      <c r="G11" s="392"/>
      <c r="H11" s="392"/>
      <c r="I11" s="392"/>
      <c r="J11" s="392"/>
      <c r="K11" s="392"/>
      <c r="L11" s="392"/>
      <c r="M11" s="392"/>
      <c r="N11" s="392"/>
      <c r="O11" s="392"/>
      <c r="P11" s="392"/>
      <c r="Q11" s="392"/>
      <c r="R11" s="392"/>
      <c r="S11" s="392"/>
      <c r="T11" s="392"/>
    </row>
    <row r="12" spans="1:20">
      <c r="A12" s="393"/>
      <c r="B12" s="393"/>
      <c r="C12" s="392"/>
      <c r="D12" s="392"/>
      <c r="E12" s="392"/>
      <c r="F12" s="392"/>
      <c r="G12" s="392"/>
      <c r="H12" s="392"/>
      <c r="I12" s="392"/>
      <c r="J12" s="392"/>
      <c r="K12" s="392"/>
      <c r="L12" s="392"/>
      <c r="M12" s="392"/>
      <c r="N12" s="392"/>
      <c r="O12" s="392"/>
      <c r="P12" s="392"/>
      <c r="Q12" s="392"/>
      <c r="R12" s="392"/>
      <c r="S12" s="392"/>
      <c r="T12" s="392"/>
    </row>
    <row r="13" spans="1:20">
      <c r="A13" s="393"/>
      <c r="B13" s="393"/>
      <c r="C13" s="392"/>
      <c r="D13" s="392"/>
      <c r="E13" s="392"/>
      <c r="F13" s="392"/>
      <c r="G13" s="392"/>
      <c r="H13" s="392"/>
      <c r="I13" s="392"/>
      <c r="J13" s="392"/>
      <c r="K13" s="392"/>
      <c r="L13" s="392"/>
      <c r="M13" s="392"/>
      <c r="N13" s="392"/>
      <c r="O13" s="392"/>
      <c r="P13" s="392"/>
      <c r="Q13" s="392"/>
      <c r="R13" s="392"/>
      <c r="S13" s="392"/>
      <c r="T13" s="392"/>
    </row>
    <row r="14" spans="1:20">
      <c r="A14" s="393" t="s">
        <v>75</v>
      </c>
      <c r="B14" s="393"/>
      <c r="C14" s="392"/>
      <c r="D14" s="392"/>
      <c r="E14" s="392"/>
      <c r="F14" s="392"/>
      <c r="G14" s="392"/>
      <c r="H14" s="392"/>
      <c r="I14" s="392"/>
      <c r="J14" s="392"/>
      <c r="K14" s="392"/>
      <c r="L14" s="392"/>
      <c r="M14" s="392"/>
      <c r="N14" s="392"/>
      <c r="O14" s="392"/>
      <c r="P14" s="392"/>
      <c r="Q14" s="392"/>
      <c r="R14" s="392"/>
      <c r="S14" s="392"/>
      <c r="T14" s="392"/>
    </row>
    <row r="15" spans="1:20">
      <c r="A15" s="393"/>
      <c r="B15" s="393"/>
      <c r="C15" s="392"/>
      <c r="D15" s="392"/>
      <c r="E15" s="392"/>
      <c r="F15" s="392"/>
      <c r="G15" s="392"/>
      <c r="H15" s="392"/>
      <c r="I15" s="392"/>
      <c r="J15" s="392"/>
      <c r="K15" s="392"/>
      <c r="L15" s="392"/>
      <c r="M15" s="392"/>
      <c r="N15" s="392"/>
      <c r="O15" s="392"/>
      <c r="P15" s="392"/>
      <c r="Q15" s="392"/>
      <c r="R15" s="392"/>
      <c r="S15" s="392"/>
      <c r="T15" s="392"/>
    </row>
    <row r="16" spans="1:20">
      <c r="A16" s="393"/>
      <c r="B16" s="393"/>
      <c r="C16" s="392"/>
      <c r="D16" s="392"/>
      <c r="E16" s="392"/>
      <c r="F16" s="392"/>
      <c r="G16" s="392"/>
      <c r="H16" s="392"/>
      <c r="I16" s="392"/>
      <c r="J16" s="392"/>
      <c r="K16" s="392"/>
      <c r="L16" s="392"/>
      <c r="M16" s="392"/>
      <c r="N16" s="392"/>
      <c r="O16" s="392"/>
      <c r="P16" s="392"/>
      <c r="Q16" s="392"/>
      <c r="R16" s="392"/>
      <c r="S16" s="392"/>
      <c r="T16" s="392"/>
    </row>
    <row r="17" spans="1:20">
      <c r="A17" s="393" t="s">
        <v>76</v>
      </c>
      <c r="B17" s="393"/>
      <c r="C17" s="392"/>
      <c r="D17" s="392"/>
      <c r="E17" s="392"/>
      <c r="F17" s="392"/>
      <c r="G17" s="392"/>
      <c r="H17" s="392"/>
      <c r="I17" s="392"/>
      <c r="J17" s="392"/>
      <c r="K17" s="392"/>
      <c r="L17" s="392"/>
      <c r="M17" s="392"/>
      <c r="N17" s="392"/>
      <c r="O17" s="392"/>
      <c r="P17" s="392"/>
      <c r="Q17" s="392"/>
      <c r="R17" s="392"/>
      <c r="S17" s="392"/>
      <c r="T17" s="392"/>
    </row>
    <row r="18" spans="1:20">
      <c r="A18" s="393"/>
      <c r="B18" s="393"/>
      <c r="C18" s="392"/>
      <c r="D18" s="392"/>
      <c r="E18" s="392"/>
      <c r="F18" s="392"/>
      <c r="G18" s="392"/>
      <c r="H18" s="392"/>
      <c r="I18" s="392"/>
      <c r="J18" s="392"/>
      <c r="K18" s="392"/>
      <c r="L18" s="392"/>
      <c r="M18" s="392"/>
      <c r="N18" s="392"/>
      <c r="O18" s="392"/>
      <c r="P18" s="392"/>
      <c r="Q18" s="392"/>
      <c r="R18" s="392"/>
      <c r="S18" s="392"/>
      <c r="T18" s="392"/>
    </row>
    <row r="19" spans="1:20">
      <c r="A19" s="393"/>
      <c r="B19" s="393"/>
      <c r="C19" s="392"/>
      <c r="D19" s="392"/>
      <c r="E19" s="392"/>
      <c r="F19" s="392"/>
      <c r="G19" s="392"/>
      <c r="H19" s="392"/>
      <c r="I19" s="392"/>
      <c r="J19" s="392"/>
      <c r="K19" s="392"/>
      <c r="L19" s="392"/>
      <c r="M19" s="392"/>
      <c r="N19" s="392"/>
      <c r="O19" s="392"/>
      <c r="P19" s="392"/>
      <c r="Q19" s="392"/>
      <c r="R19" s="392"/>
      <c r="S19" s="392"/>
      <c r="T19" s="392"/>
    </row>
    <row r="20" spans="1:20">
      <c r="A20" s="393" t="s">
        <v>77</v>
      </c>
      <c r="B20" s="393"/>
      <c r="C20" s="392"/>
      <c r="D20" s="392"/>
      <c r="E20" s="392"/>
      <c r="F20" s="392"/>
      <c r="G20" s="392"/>
      <c r="H20" s="392"/>
      <c r="I20" s="392"/>
      <c r="J20" s="392"/>
      <c r="K20" s="392"/>
      <c r="L20" s="392"/>
      <c r="M20" s="392"/>
      <c r="N20" s="392"/>
      <c r="O20" s="392"/>
      <c r="P20" s="392"/>
      <c r="Q20" s="392"/>
      <c r="R20" s="392"/>
      <c r="S20" s="392"/>
      <c r="T20" s="392"/>
    </row>
    <row r="21" spans="1:20">
      <c r="A21" s="393"/>
      <c r="B21" s="393"/>
      <c r="C21" s="392"/>
      <c r="D21" s="392"/>
      <c r="E21" s="392"/>
      <c r="F21" s="392"/>
      <c r="G21" s="392"/>
      <c r="H21" s="392"/>
      <c r="I21" s="392"/>
      <c r="J21" s="392"/>
      <c r="K21" s="392"/>
      <c r="L21" s="392"/>
      <c r="M21" s="392"/>
      <c r="N21" s="392"/>
      <c r="O21" s="392"/>
      <c r="P21" s="392"/>
      <c r="Q21" s="392"/>
      <c r="R21" s="392"/>
      <c r="S21" s="392"/>
      <c r="T21" s="392"/>
    </row>
    <row r="22" spans="1:20">
      <c r="A22" s="393"/>
      <c r="B22" s="393"/>
      <c r="C22" s="392"/>
      <c r="D22" s="392"/>
      <c r="E22" s="392"/>
      <c r="F22" s="392"/>
      <c r="G22" s="392"/>
      <c r="H22" s="392"/>
      <c r="I22" s="392"/>
      <c r="J22" s="392"/>
      <c r="K22" s="392"/>
      <c r="L22" s="392"/>
      <c r="M22" s="392"/>
      <c r="N22" s="392"/>
      <c r="O22" s="392"/>
      <c r="P22" s="392"/>
      <c r="Q22" s="392"/>
      <c r="R22" s="392"/>
      <c r="S22" s="392"/>
      <c r="T22" s="392"/>
    </row>
    <row r="23" spans="1:20" ht="15" customHeight="1">
      <c r="A23" s="393" t="s">
        <v>78</v>
      </c>
      <c r="B23" s="393"/>
      <c r="C23" s="392"/>
      <c r="D23" s="392"/>
      <c r="E23" s="392"/>
      <c r="F23" s="392"/>
      <c r="G23" s="392"/>
      <c r="H23" s="392"/>
      <c r="I23" s="392"/>
      <c r="J23" s="392"/>
      <c r="K23" s="392"/>
      <c r="L23" s="392"/>
      <c r="M23" s="392"/>
      <c r="N23" s="392"/>
      <c r="O23" s="392"/>
      <c r="P23" s="392"/>
      <c r="Q23" s="392"/>
      <c r="R23" s="392"/>
      <c r="S23" s="392"/>
      <c r="T23" s="392"/>
    </row>
    <row r="24" spans="1:20">
      <c r="A24" s="393"/>
      <c r="B24" s="393"/>
      <c r="C24" s="392"/>
      <c r="D24" s="392"/>
      <c r="E24" s="392"/>
      <c r="F24" s="392"/>
      <c r="G24" s="392"/>
      <c r="H24" s="392"/>
      <c r="I24" s="392"/>
      <c r="J24" s="392"/>
      <c r="K24" s="392"/>
      <c r="L24" s="392"/>
      <c r="M24" s="392"/>
      <c r="N24" s="392"/>
      <c r="O24" s="392"/>
      <c r="P24" s="392"/>
      <c r="Q24" s="392"/>
      <c r="R24" s="392"/>
      <c r="S24" s="392"/>
      <c r="T24" s="392"/>
    </row>
    <row r="25" spans="1:20">
      <c r="A25" s="393"/>
      <c r="B25" s="393"/>
      <c r="C25" s="392"/>
      <c r="D25" s="392"/>
      <c r="E25" s="392"/>
      <c r="F25" s="392"/>
      <c r="G25" s="392"/>
      <c r="H25" s="392"/>
      <c r="I25" s="392"/>
      <c r="J25" s="392"/>
      <c r="K25" s="392"/>
      <c r="L25" s="392"/>
      <c r="M25" s="392"/>
      <c r="N25" s="392"/>
      <c r="O25" s="392"/>
      <c r="P25" s="392"/>
      <c r="Q25" s="392"/>
      <c r="R25" s="392"/>
      <c r="S25" s="392"/>
      <c r="T25" s="392"/>
    </row>
  </sheetData>
  <mergeCells count="90">
    <mergeCell ref="C20:D22"/>
    <mergeCell ref="E20:F22"/>
    <mergeCell ref="G20:H22"/>
    <mergeCell ref="I20:J22"/>
    <mergeCell ref="K20:L22"/>
    <mergeCell ref="C23:D25"/>
    <mergeCell ref="E23:F25"/>
    <mergeCell ref="G23:H25"/>
    <mergeCell ref="I23:J25"/>
    <mergeCell ref="K23:L25"/>
    <mergeCell ref="M17:N19"/>
    <mergeCell ref="O17:P19"/>
    <mergeCell ref="Q17:R19"/>
    <mergeCell ref="Q23:R25"/>
    <mergeCell ref="S17:T19"/>
    <mergeCell ref="M20:N22"/>
    <mergeCell ref="S23:T25"/>
    <mergeCell ref="O20:P22"/>
    <mergeCell ref="Q20:R22"/>
    <mergeCell ref="S20:T22"/>
    <mergeCell ref="M23:N25"/>
    <mergeCell ref="O23:P25"/>
    <mergeCell ref="C17:D19"/>
    <mergeCell ref="E17:F19"/>
    <mergeCell ref="G17:H19"/>
    <mergeCell ref="I17:J19"/>
    <mergeCell ref="K17:L19"/>
    <mergeCell ref="K14:L16"/>
    <mergeCell ref="M14:N16"/>
    <mergeCell ref="O14:P16"/>
    <mergeCell ref="Q14:R16"/>
    <mergeCell ref="S14:T16"/>
    <mergeCell ref="A20:B22"/>
    <mergeCell ref="C8:D10"/>
    <mergeCell ref="Q8:R10"/>
    <mergeCell ref="K5:L7"/>
    <mergeCell ref="S8:T10"/>
    <mergeCell ref="C11:D13"/>
    <mergeCell ref="E11:F13"/>
    <mergeCell ref="G11:H13"/>
    <mergeCell ref="I11:J13"/>
    <mergeCell ref="K11:L13"/>
    <mergeCell ref="M11:N13"/>
    <mergeCell ref="O11:P13"/>
    <mergeCell ref="Q11:R13"/>
    <mergeCell ref="S11:T13"/>
    <mergeCell ref="G8:H10"/>
    <mergeCell ref="I8:J10"/>
    <mergeCell ref="A5:B7"/>
    <mergeCell ref="I4:J4"/>
    <mergeCell ref="O8:P10"/>
    <mergeCell ref="A23:B25"/>
    <mergeCell ref="C5:D7"/>
    <mergeCell ref="E5:F7"/>
    <mergeCell ref="G5:H7"/>
    <mergeCell ref="I5:J7"/>
    <mergeCell ref="C14:D16"/>
    <mergeCell ref="E14:F16"/>
    <mergeCell ref="G14:H16"/>
    <mergeCell ref="I14:J16"/>
    <mergeCell ref="A8:B10"/>
    <mergeCell ref="A11:B13"/>
    <mergeCell ref="A14:B16"/>
    <mergeCell ref="A17:B19"/>
    <mergeCell ref="I1:J3"/>
    <mergeCell ref="K1:L3"/>
    <mergeCell ref="E8:F10"/>
    <mergeCell ref="K4:L4"/>
    <mergeCell ref="M4:N4"/>
    <mergeCell ref="K8:L10"/>
    <mergeCell ref="M8:N10"/>
    <mergeCell ref="A1:B2"/>
    <mergeCell ref="A3:B4"/>
    <mergeCell ref="C4:D4"/>
    <mergeCell ref="E4:F4"/>
    <mergeCell ref="G4:H4"/>
    <mergeCell ref="C1:D3"/>
    <mergeCell ref="E1:F3"/>
    <mergeCell ref="G1:H3"/>
    <mergeCell ref="S1:T3"/>
    <mergeCell ref="Q4:R4"/>
    <mergeCell ref="S4:T4"/>
    <mergeCell ref="M5:N7"/>
    <mergeCell ref="O5:P7"/>
    <mergeCell ref="M1:N3"/>
    <mergeCell ref="O1:P3"/>
    <mergeCell ref="Q5:R7"/>
    <mergeCell ref="S5:T7"/>
    <mergeCell ref="Q1:R3"/>
    <mergeCell ref="O4:P4"/>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1"/>
  <sheetViews>
    <sheetView workbookViewId="0">
      <selection sqref="A1:B3"/>
    </sheetView>
  </sheetViews>
  <sheetFormatPr baseColWidth="10" defaultRowHeight="14.4"/>
  <sheetData>
    <row r="1" spans="1:24">
      <c r="A1" s="394" t="s">
        <v>82</v>
      </c>
      <c r="B1" s="394"/>
      <c r="C1" s="394" t="s">
        <v>83</v>
      </c>
      <c r="D1" s="394"/>
      <c r="E1" s="394"/>
      <c r="F1" s="394"/>
      <c r="G1" s="394" t="s">
        <v>84</v>
      </c>
      <c r="H1" s="394"/>
      <c r="I1" s="394" t="s">
        <v>85</v>
      </c>
      <c r="J1" s="394"/>
      <c r="K1" s="394" t="s">
        <v>86</v>
      </c>
      <c r="L1" s="394"/>
      <c r="M1" s="394" t="s">
        <v>87</v>
      </c>
      <c r="N1" s="394"/>
      <c r="O1" s="394" t="s">
        <v>88</v>
      </c>
      <c r="P1" s="394"/>
      <c r="Q1" s="394" t="s">
        <v>89</v>
      </c>
      <c r="R1" s="394"/>
      <c r="S1" s="394" t="s">
        <v>90</v>
      </c>
      <c r="T1" s="394"/>
      <c r="U1" s="394" t="s">
        <v>91</v>
      </c>
      <c r="V1" s="394"/>
      <c r="W1" s="394" t="s">
        <v>92</v>
      </c>
      <c r="X1" s="394"/>
    </row>
    <row r="2" spans="1:24">
      <c r="A2" s="394"/>
      <c r="B2" s="394"/>
      <c r="C2" s="394"/>
      <c r="D2" s="394"/>
      <c r="E2" s="394"/>
      <c r="F2" s="394"/>
      <c r="G2" s="394"/>
      <c r="H2" s="394"/>
      <c r="I2" s="394"/>
      <c r="J2" s="394"/>
      <c r="K2" s="394"/>
      <c r="L2" s="394"/>
      <c r="M2" s="394"/>
      <c r="N2" s="394"/>
      <c r="O2" s="394"/>
      <c r="P2" s="394"/>
      <c r="Q2" s="394"/>
      <c r="R2" s="394"/>
      <c r="S2" s="394"/>
      <c r="T2" s="394"/>
      <c r="U2" s="394"/>
      <c r="V2" s="394"/>
      <c r="W2" s="394"/>
      <c r="X2" s="394"/>
    </row>
    <row r="3" spans="1:24">
      <c r="A3" s="394"/>
      <c r="B3" s="394"/>
      <c r="C3" s="394"/>
      <c r="D3" s="394"/>
      <c r="E3" s="394"/>
      <c r="F3" s="394"/>
      <c r="G3" s="394"/>
      <c r="H3" s="394"/>
      <c r="I3" s="394"/>
      <c r="J3" s="394"/>
      <c r="K3" s="394"/>
      <c r="L3" s="394"/>
      <c r="M3" s="394"/>
      <c r="N3" s="394"/>
      <c r="O3" s="394"/>
      <c r="P3" s="394"/>
      <c r="Q3" s="394"/>
      <c r="R3" s="394"/>
      <c r="S3" s="394"/>
      <c r="T3" s="394"/>
      <c r="U3" s="394"/>
      <c r="V3" s="394"/>
      <c r="W3" s="394"/>
      <c r="X3" s="394"/>
    </row>
    <row r="4" spans="1:24">
      <c r="A4" s="395"/>
      <c r="B4" s="395"/>
      <c r="C4" s="395"/>
      <c r="D4" s="395"/>
      <c r="E4" s="395"/>
      <c r="F4" s="395"/>
      <c r="G4" s="395"/>
      <c r="H4" s="395"/>
      <c r="I4" s="395"/>
      <c r="J4" s="395"/>
      <c r="K4" s="395"/>
      <c r="L4" s="395"/>
      <c r="M4" s="395"/>
      <c r="N4" s="395"/>
      <c r="O4" s="395"/>
      <c r="P4" s="395"/>
      <c r="Q4" s="395"/>
      <c r="R4" s="395"/>
      <c r="S4" s="395"/>
      <c r="T4" s="395"/>
      <c r="U4" s="395"/>
      <c r="V4" s="395"/>
      <c r="W4" s="395"/>
      <c r="X4" s="395"/>
    </row>
    <row r="5" spans="1:24">
      <c r="A5" s="395"/>
      <c r="B5" s="395"/>
      <c r="C5" s="395"/>
      <c r="D5" s="395"/>
      <c r="E5" s="395"/>
      <c r="F5" s="395"/>
      <c r="G5" s="395"/>
      <c r="H5" s="395"/>
      <c r="I5" s="395"/>
      <c r="J5" s="395"/>
      <c r="K5" s="395"/>
      <c r="L5" s="395"/>
      <c r="M5" s="395"/>
      <c r="N5" s="395"/>
      <c r="O5" s="395"/>
      <c r="P5" s="395"/>
      <c r="Q5" s="395"/>
      <c r="R5" s="395"/>
      <c r="S5" s="395"/>
      <c r="T5" s="395"/>
      <c r="U5" s="395"/>
      <c r="V5" s="395"/>
      <c r="W5" s="395"/>
      <c r="X5" s="395"/>
    </row>
    <row r="6" spans="1:24">
      <c r="A6" s="395"/>
      <c r="B6" s="395"/>
      <c r="C6" s="395"/>
      <c r="D6" s="395"/>
      <c r="E6" s="395"/>
      <c r="F6" s="395"/>
      <c r="G6" s="395"/>
      <c r="H6" s="395"/>
      <c r="I6" s="395"/>
      <c r="J6" s="395"/>
      <c r="K6" s="395"/>
      <c r="L6" s="395"/>
      <c r="M6" s="395"/>
      <c r="N6" s="395"/>
      <c r="O6" s="395"/>
      <c r="P6" s="395"/>
      <c r="Q6" s="395"/>
      <c r="R6" s="395"/>
      <c r="S6" s="395"/>
      <c r="T6" s="395"/>
      <c r="U6" s="395"/>
      <c r="V6" s="395"/>
      <c r="W6" s="395"/>
      <c r="X6" s="395"/>
    </row>
    <row r="7" spans="1:24">
      <c r="A7" s="395"/>
      <c r="B7" s="395"/>
      <c r="C7" s="395"/>
      <c r="D7" s="395"/>
      <c r="E7" s="395"/>
      <c r="F7" s="395"/>
      <c r="G7" s="395"/>
      <c r="H7" s="395"/>
      <c r="I7" s="395"/>
      <c r="J7" s="395"/>
      <c r="K7" s="395"/>
      <c r="L7" s="395"/>
      <c r="M7" s="395"/>
      <c r="N7" s="395"/>
      <c r="O7" s="395"/>
      <c r="P7" s="395"/>
      <c r="Q7" s="395"/>
      <c r="R7" s="395"/>
      <c r="S7" s="395"/>
      <c r="T7" s="395"/>
      <c r="U7" s="395"/>
      <c r="V7" s="395"/>
      <c r="W7" s="395"/>
      <c r="X7" s="395"/>
    </row>
    <row r="8" spans="1:24">
      <c r="A8" s="395"/>
      <c r="B8" s="395"/>
      <c r="C8" s="395"/>
      <c r="D8" s="395"/>
      <c r="E8" s="395"/>
      <c r="F8" s="395"/>
      <c r="G8" s="395"/>
      <c r="H8" s="395"/>
      <c r="I8" s="395"/>
      <c r="J8" s="395"/>
      <c r="K8" s="395"/>
      <c r="L8" s="395"/>
      <c r="M8" s="395"/>
      <c r="N8" s="395"/>
      <c r="O8" s="395"/>
      <c r="P8" s="395"/>
      <c r="Q8" s="395"/>
      <c r="R8" s="395"/>
      <c r="S8" s="395"/>
      <c r="T8" s="395"/>
      <c r="U8" s="395"/>
      <c r="V8" s="395"/>
      <c r="W8" s="395"/>
      <c r="X8" s="395"/>
    </row>
    <row r="9" spans="1:24">
      <c r="A9" s="395"/>
      <c r="B9" s="395"/>
      <c r="C9" s="395"/>
      <c r="D9" s="395"/>
      <c r="E9" s="395"/>
      <c r="F9" s="395"/>
      <c r="G9" s="395"/>
      <c r="H9" s="395"/>
      <c r="I9" s="395"/>
      <c r="J9" s="395"/>
      <c r="K9" s="395"/>
      <c r="L9" s="395"/>
      <c r="M9" s="395"/>
      <c r="N9" s="395"/>
      <c r="O9" s="395"/>
      <c r="P9" s="395"/>
      <c r="Q9" s="395"/>
      <c r="R9" s="395"/>
      <c r="S9" s="395"/>
      <c r="T9" s="395"/>
      <c r="U9" s="395"/>
      <c r="V9" s="395"/>
      <c r="W9" s="395"/>
      <c r="X9" s="395"/>
    </row>
    <row r="10" spans="1:24">
      <c r="A10" s="395"/>
      <c r="B10" s="395"/>
      <c r="C10" s="395"/>
      <c r="D10" s="395"/>
      <c r="E10" s="395"/>
      <c r="F10" s="395"/>
      <c r="G10" s="395"/>
      <c r="H10" s="395"/>
      <c r="I10" s="395"/>
      <c r="J10" s="395"/>
      <c r="K10" s="395"/>
      <c r="L10" s="395"/>
      <c r="M10" s="395"/>
      <c r="N10" s="395"/>
      <c r="O10" s="395"/>
      <c r="P10" s="395"/>
      <c r="Q10" s="395"/>
      <c r="R10" s="395"/>
      <c r="S10" s="395"/>
      <c r="T10" s="395"/>
      <c r="U10" s="395"/>
      <c r="V10" s="395"/>
      <c r="W10" s="395"/>
      <c r="X10" s="395"/>
    </row>
    <row r="11" spans="1:24">
      <c r="A11" s="395"/>
      <c r="B11" s="395"/>
      <c r="C11" s="395"/>
      <c r="D11" s="395"/>
      <c r="E11" s="395"/>
      <c r="F11" s="395"/>
      <c r="G11" s="395"/>
      <c r="H11" s="395"/>
      <c r="I11" s="395"/>
      <c r="J11" s="395"/>
      <c r="K11" s="395"/>
      <c r="L11" s="395"/>
      <c r="M11" s="395"/>
      <c r="N11" s="395"/>
      <c r="O11" s="395"/>
      <c r="P11" s="395"/>
      <c r="Q11" s="395"/>
      <c r="R11" s="395"/>
      <c r="S11" s="395"/>
      <c r="T11" s="395"/>
      <c r="U11" s="395"/>
      <c r="V11" s="395"/>
      <c r="W11" s="395"/>
      <c r="X11" s="395"/>
    </row>
    <row r="12" spans="1:24">
      <c r="A12" s="395"/>
      <c r="B12" s="395"/>
      <c r="C12" s="395"/>
      <c r="D12" s="395"/>
      <c r="E12" s="395"/>
      <c r="F12" s="395"/>
      <c r="G12" s="395"/>
      <c r="H12" s="395"/>
      <c r="I12" s="395"/>
      <c r="J12" s="395"/>
      <c r="K12" s="395"/>
      <c r="L12" s="395"/>
      <c r="M12" s="395"/>
      <c r="N12" s="395"/>
      <c r="O12" s="395"/>
      <c r="P12" s="395"/>
      <c r="Q12" s="395"/>
      <c r="R12" s="395"/>
      <c r="S12" s="395"/>
      <c r="T12" s="395"/>
      <c r="U12" s="395"/>
      <c r="V12" s="395"/>
      <c r="W12" s="395"/>
      <c r="X12" s="395"/>
    </row>
    <row r="13" spans="1:24">
      <c r="A13" s="395"/>
      <c r="B13" s="395"/>
      <c r="C13" s="395"/>
      <c r="D13" s="395"/>
      <c r="E13" s="395"/>
      <c r="F13" s="395"/>
      <c r="G13" s="395"/>
      <c r="H13" s="395"/>
      <c r="I13" s="395"/>
      <c r="J13" s="395"/>
      <c r="K13" s="395"/>
      <c r="L13" s="395"/>
      <c r="M13" s="395"/>
      <c r="N13" s="395"/>
      <c r="O13" s="395"/>
      <c r="P13" s="395"/>
      <c r="Q13" s="395"/>
      <c r="R13" s="395"/>
      <c r="S13" s="395"/>
      <c r="T13" s="395"/>
      <c r="U13" s="395"/>
      <c r="V13" s="395"/>
      <c r="W13" s="395"/>
      <c r="X13" s="395"/>
    </row>
    <row r="14" spans="1:24">
      <c r="A14" s="395"/>
      <c r="B14" s="395"/>
      <c r="C14" s="395"/>
      <c r="D14" s="395"/>
      <c r="E14" s="395"/>
      <c r="F14" s="395"/>
      <c r="G14" s="395"/>
      <c r="H14" s="395"/>
      <c r="I14" s="395"/>
      <c r="J14" s="395"/>
      <c r="K14" s="395"/>
      <c r="L14" s="395"/>
      <c r="M14" s="395"/>
      <c r="N14" s="395"/>
      <c r="O14" s="395"/>
      <c r="P14" s="395"/>
      <c r="Q14" s="395"/>
      <c r="R14" s="395"/>
      <c r="S14" s="395"/>
      <c r="T14" s="395"/>
      <c r="U14" s="395"/>
      <c r="V14" s="395"/>
      <c r="W14" s="395"/>
      <c r="X14" s="395"/>
    </row>
    <row r="15" spans="1:24">
      <c r="A15" s="395"/>
      <c r="B15" s="395"/>
      <c r="C15" s="395"/>
      <c r="D15" s="395"/>
      <c r="E15" s="395"/>
      <c r="F15" s="395"/>
      <c r="G15" s="395"/>
      <c r="H15" s="395"/>
      <c r="I15" s="395"/>
      <c r="J15" s="395"/>
      <c r="K15" s="395"/>
      <c r="L15" s="395"/>
      <c r="M15" s="395"/>
      <c r="N15" s="395"/>
      <c r="O15" s="395"/>
      <c r="P15" s="395"/>
      <c r="Q15" s="395"/>
      <c r="R15" s="395"/>
      <c r="S15" s="395"/>
      <c r="T15" s="395"/>
      <c r="U15" s="395"/>
      <c r="V15" s="395"/>
      <c r="W15" s="395"/>
      <c r="X15" s="395"/>
    </row>
    <row r="16" spans="1:24">
      <c r="A16" s="395"/>
      <c r="B16" s="395"/>
      <c r="C16" s="395"/>
      <c r="D16" s="395"/>
      <c r="E16" s="395"/>
      <c r="F16" s="395"/>
      <c r="G16" s="395"/>
      <c r="H16" s="395"/>
      <c r="I16" s="395"/>
      <c r="J16" s="395"/>
      <c r="K16" s="395"/>
      <c r="L16" s="395"/>
      <c r="M16" s="395"/>
      <c r="N16" s="395"/>
      <c r="O16" s="395"/>
      <c r="P16" s="395"/>
      <c r="Q16" s="395"/>
      <c r="R16" s="395"/>
      <c r="S16" s="395"/>
      <c r="T16" s="395"/>
      <c r="U16" s="395"/>
      <c r="V16" s="395"/>
      <c r="W16" s="395"/>
      <c r="X16" s="395"/>
    </row>
    <row r="17" spans="1:24">
      <c r="A17" s="395"/>
      <c r="B17" s="395"/>
      <c r="C17" s="395"/>
      <c r="D17" s="395"/>
      <c r="E17" s="395"/>
      <c r="F17" s="395"/>
      <c r="G17" s="395"/>
      <c r="H17" s="395"/>
      <c r="I17" s="395"/>
      <c r="J17" s="395"/>
      <c r="K17" s="395"/>
      <c r="L17" s="395"/>
      <c r="M17" s="395"/>
      <c r="N17" s="395"/>
      <c r="O17" s="395"/>
      <c r="P17" s="395"/>
      <c r="Q17" s="395"/>
      <c r="R17" s="395"/>
      <c r="S17" s="395"/>
      <c r="T17" s="395"/>
      <c r="U17" s="395"/>
      <c r="V17" s="395"/>
      <c r="W17" s="395"/>
      <c r="X17" s="395"/>
    </row>
    <row r="18" spans="1:24">
      <c r="A18" s="395"/>
      <c r="B18" s="395"/>
      <c r="C18" s="395"/>
      <c r="D18" s="395"/>
      <c r="E18" s="395"/>
      <c r="F18" s="395"/>
      <c r="G18" s="395"/>
      <c r="H18" s="395"/>
      <c r="I18" s="395"/>
      <c r="J18" s="395"/>
      <c r="K18" s="395"/>
      <c r="L18" s="395"/>
      <c r="M18" s="395"/>
      <c r="N18" s="395"/>
      <c r="O18" s="395"/>
      <c r="P18" s="395"/>
      <c r="Q18" s="395"/>
      <c r="R18" s="395"/>
      <c r="S18" s="395"/>
      <c r="T18" s="395"/>
      <c r="U18" s="395"/>
      <c r="V18" s="395"/>
      <c r="W18" s="395"/>
      <c r="X18" s="395"/>
    </row>
    <row r="19" spans="1:24">
      <c r="A19" s="395"/>
      <c r="B19" s="395"/>
      <c r="C19" s="395"/>
      <c r="D19" s="395"/>
      <c r="E19" s="395"/>
      <c r="F19" s="395"/>
      <c r="G19" s="395"/>
      <c r="H19" s="395"/>
      <c r="I19" s="395"/>
      <c r="J19" s="395"/>
      <c r="K19" s="395"/>
      <c r="L19" s="395"/>
      <c r="M19" s="395"/>
      <c r="N19" s="395"/>
      <c r="O19" s="395"/>
      <c r="P19" s="395"/>
      <c r="Q19" s="395"/>
      <c r="R19" s="395"/>
      <c r="S19" s="395"/>
      <c r="T19" s="395"/>
      <c r="U19" s="395"/>
      <c r="V19" s="395"/>
      <c r="W19" s="395"/>
      <c r="X19" s="395"/>
    </row>
    <row r="20" spans="1:24">
      <c r="A20" s="395"/>
      <c r="B20" s="395"/>
      <c r="C20" s="395"/>
      <c r="D20" s="395"/>
      <c r="E20" s="395"/>
      <c r="F20" s="395"/>
      <c r="G20" s="395"/>
      <c r="H20" s="395"/>
      <c r="I20" s="395"/>
      <c r="J20" s="395"/>
      <c r="K20" s="395"/>
      <c r="L20" s="395"/>
      <c r="M20" s="395"/>
      <c r="N20" s="395"/>
      <c r="O20" s="395"/>
      <c r="P20" s="395"/>
      <c r="Q20" s="395"/>
      <c r="R20" s="395"/>
      <c r="S20" s="395"/>
      <c r="T20" s="395"/>
      <c r="U20" s="395"/>
      <c r="V20" s="395"/>
      <c r="W20" s="395"/>
      <c r="X20" s="395"/>
    </row>
    <row r="21" spans="1:24">
      <c r="A21" s="395"/>
      <c r="B21" s="395"/>
      <c r="C21" s="395"/>
      <c r="D21" s="395"/>
      <c r="E21" s="395"/>
      <c r="F21" s="395"/>
      <c r="G21" s="395"/>
      <c r="H21" s="395"/>
      <c r="I21" s="395"/>
      <c r="J21" s="395"/>
      <c r="K21" s="395"/>
      <c r="L21" s="395"/>
      <c r="M21" s="395"/>
      <c r="N21" s="395"/>
      <c r="O21" s="395"/>
      <c r="P21" s="395"/>
      <c r="Q21" s="395"/>
      <c r="R21" s="395"/>
      <c r="S21" s="395"/>
      <c r="T21" s="395"/>
      <c r="U21" s="395"/>
      <c r="V21" s="395"/>
      <c r="W21" s="395"/>
      <c r="X21" s="395"/>
    </row>
    <row r="22" spans="1:24">
      <c r="A22" s="395"/>
      <c r="B22" s="395"/>
      <c r="C22" s="395"/>
      <c r="D22" s="395"/>
      <c r="E22" s="395"/>
      <c r="F22" s="395"/>
      <c r="G22" s="395"/>
      <c r="H22" s="395"/>
      <c r="I22" s="395"/>
      <c r="J22" s="395"/>
      <c r="K22" s="395"/>
      <c r="L22" s="395"/>
      <c r="M22" s="395"/>
      <c r="N22" s="395"/>
      <c r="O22" s="395"/>
      <c r="P22" s="395"/>
      <c r="Q22" s="395"/>
      <c r="R22" s="395"/>
      <c r="S22" s="395"/>
      <c r="T22" s="395"/>
      <c r="U22" s="395"/>
      <c r="V22" s="395"/>
      <c r="W22" s="395"/>
      <c r="X22" s="395"/>
    </row>
    <row r="23" spans="1:24">
      <c r="A23" s="395"/>
      <c r="B23" s="395"/>
      <c r="C23" s="395"/>
      <c r="D23" s="395"/>
      <c r="E23" s="395"/>
      <c r="F23" s="395"/>
      <c r="G23" s="395"/>
      <c r="H23" s="395"/>
      <c r="I23" s="395"/>
      <c r="J23" s="395"/>
      <c r="K23" s="395"/>
      <c r="L23" s="395"/>
      <c r="M23" s="395"/>
      <c r="N23" s="395"/>
      <c r="O23" s="395"/>
      <c r="P23" s="395"/>
      <c r="Q23" s="395"/>
      <c r="R23" s="395"/>
      <c r="S23" s="395"/>
      <c r="T23" s="395"/>
      <c r="U23" s="395"/>
      <c r="V23" s="395"/>
      <c r="W23" s="395"/>
      <c r="X23" s="395"/>
    </row>
    <row r="24" spans="1:24">
      <c r="A24" s="395"/>
      <c r="B24" s="395"/>
      <c r="C24" s="395"/>
      <c r="D24" s="395"/>
      <c r="E24" s="395"/>
      <c r="F24" s="395"/>
      <c r="G24" s="395"/>
      <c r="H24" s="395"/>
      <c r="I24" s="395"/>
      <c r="J24" s="395"/>
      <c r="K24" s="395"/>
      <c r="L24" s="395"/>
      <c r="M24" s="395"/>
      <c r="N24" s="395"/>
      <c r="O24" s="395"/>
      <c r="P24" s="395"/>
      <c r="Q24" s="395"/>
      <c r="R24" s="395"/>
      <c r="S24" s="395"/>
      <c r="T24" s="395"/>
      <c r="U24" s="395"/>
      <c r="V24" s="395"/>
      <c r="W24" s="395"/>
      <c r="X24" s="395"/>
    </row>
    <row r="25" spans="1:24">
      <c r="A25" s="395"/>
      <c r="B25" s="395"/>
      <c r="C25" s="395"/>
      <c r="D25" s="395"/>
      <c r="E25" s="395"/>
      <c r="F25" s="395"/>
      <c r="G25" s="395"/>
      <c r="H25" s="395"/>
      <c r="I25" s="395"/>
      <c r="J25" s="395"/>
      <c r="K25" s="395"/>
      <c r="L25" s="395"/>
      <c r="M25" s="395"/>
      <c r="N25" s="395"/>
      <c r="O25" s="395"/>
      <c r="P25" s="395"/>
      <c r="Q25" s="395"/>
      <c r="R25" s="395"/>
      <c r="S25" s="395"/>
      <c r="T25" s="395"/>
      <c r="U25" s="395"/>
      <c r="V25" s="395"/>
      <c r="W25" s="395"/>
      <c r="X25" s="395"/>
    </row>
    <row r="26" spans="1:24">
      <c r="A26" s="395"/>
      <c r="B26" s="395"/>
      <c r="C26" s="395"/>
      <c r="D26" s="395"/>
      <c r="E26" s="395"/>
      <c r="F26" s="395"/>
      <c r="G26" s="395"/>
      <c r="H26" s="395"/>
      <c r="I26" s="395"/>
      <c r="J26" s="395"/>
      <c r="K26" s="395"/>
      <c r="L26" s="395"/>
      <c r="M26" s="395"/>
      <c r="N26" s="395"/>
      <c r="O26" s="395"/>
      <c r="P26" s="395"/>
      <c r="Q26" s="395"/>
      <c r="R26" s="395"/>
      <c r="S26" s="395"/>
      <c r="T26" s="395"/>
      <c r="U26" s="395"/>
      <c r="V26" s="395"/>
      <c r="W26" s="395"/>
      <c r="X26" s="395"/>
    </row>
    <row r="27" spans="1:24">
      <c r="A27" s="395"/>
      <c r="B27" s="395"/>
      <c r="C27" s="395"/>
      <c r="D27" s="395"/>
      <c r="E27" s="395"/>
      <c r="F27" s="395"/>
      <c r="G27" s="395"/>
      <c r="H27" s="395"/>
      <c r="I27" s="395"/>
      <c r="J27" s="395"/>
      <c r="K27" s="395"/>
      <c r="L27" s="395"/>
      <c r="M27" s="395"/>
      <c r="N27" s="395"/>
      <c r="O27" s="395"/>
      <c r="P27" s="395"/>
      <c r="Q27" s="395"/>
      <c r="R27" s="395"/>
      <c r="S27" s="395"/>
      <c r="T27" s="395"/>
      <c r="U27" s="395"/>
      <c r="V27" s="395"/>
      <c r="W27" s="395"/>
      <c r="X27" s="395"/>
    </row>
    <row r="28" spans="1:24">
      <c r="A28" s="395"/>
      <c r="B28" s="395"/>
      <c r="C28" s="395"/>
      <c r="D28" s="395"/>
      <c r="E28" s="395"/>
      <c r="F28" s="395"/>
      <c r="G28" s="395"/>
      <c r="H28" s="395"/>
      <c r="I28" s="395"/>
      <c r="J28" s="395"/>
      <c r="K28" s="395"/>
      <c r="L28" s="395"/>
      <c r="M28" s="395"/>
      <c r="N28" s="395"/>
      <c r="O28" s="395"/>
      <c r="P28" s="395"/>
      <c r="Q28" s="395"/>
      <c r="R28" s="395"/>
      <c r="S28" s="395"/>
      <c r="T28" s="395"/>
      <c r="U28" s="395"/>
      <c r="V28" s="395"/>
      <c r="W28" s="395"/>
      <c r="X28" s="395"/>
    </row>
    <row r="29" spans="1:24">
      <c r="A29" s="395"/>
      <c r="B29" s="395"/>
      <c r="C29" s="395"/>
      <c r="D29" s="395"/>
      <c r="E29" s="395"/>
      <c r="F29" s="395"/>
      <c r="G29" s="395"/>
      <c r="H29" s="395"/>
      <c r="I29" s="395"/>
      <c r="J29" s="395"/>
      <c r="K29" s="395"/>
      <c r="L29" s="395"/>
      <c r="M29" s="395"/>
      <c r="N29" s="395"/>
      <c r="O29" s="395"/>
      <c r="P29" s="395"/>
      <c r="Q29" s="395"/>
      <c r="R29" s="395"/>
      <c r="S29" s="395"/>
      <c r="T29" s="395"/>
      <c r="U29" s="395"/>
      <c r="V29" s="395"/>
      <c r="W29" s="395"/>
      <c r="X29" s="395"/>
    </row>
    <row r="30" spans="1:24">
      <c r="A30" s="395"/>
      <c r="B30" s="395"/>
      <c r="C30" s="395"/>
      <c r="D30" s="395"/>
      <c r="E30" s="395"/>
      <c r="F30" s="395"/>
      <c r="G30" s="395"/>
      <c r="H30" s="395"/>
      <c r="I30" s="395"/>
      <c r="J30" s="395"/>
      <c r="K30" s="395"/>
      <c r="L30" s="395"/>
      <c r="M30" s="395"/>
      <c r="N30" s="395"/>
      <c r="O30" s="395"/>
      <c r="P30" s="395"/>
      <c r="Q30" s="395"/>
      <c r="R30" s="395"/>
      <c r="S30" s="395"/>
      <c r="T30" s="395"/>
      <c r="U30" s="395"/>
      <c r="V30" s="395"/>
      <c r="W30" s="395"/>
      <c r="X30" s="395"/>
    </row>
    <row r="31" spans="1:24">
      <c r="A31" s="395"/>
      <c r="B31" s="395"/>
      <c r="C31" s="395"/>
      <c r="D31" s="395"/>
      <c r="E31" s="395"/>
      <c r="F31" s="395"/>
      <c r="G31" s="395"/>
      <c r="H31" s="395"/>
      <c r="I31" s="395"/>
      <c r="J31" s="395"/>
      <c r="K31" s="395"/>
      <c r="L31" s="395"/>
      <c r="M31" s="395"/>
      <c r="N31" s="395"/>
      <c r="O31" s="395"/>
      <c r="P31" s="395"/>
      <c r="Q31" s="395"/>
      <c r="R31" s="395"/>
      <c r="S31" s="395"/>
      <c r="T31" s="395"/>
      <c r="U31" s="395"/>
      <c r="V31" s="395"/>
      <c r="W31" s="395"/>
      <c r="X31" s="395"/>
    </row>
    <row r="32" spans="1:24">
      <c r="A32" s="395"/>
      <c r="B32" s="395"/>
      <c r="C32" s="395"/>
      <c r="D32" s="395"/>
      <c r="E32" s="395"/>
      <c r="F32" s="395"/>
      <c r="G32" s="395"/>
      <c r="H32" s="395"/>
      <c r="I32" s="395"/>
      <c r="J32" s="395"/>
      <c r="K32" s="395"/>
      <c r="L32" s="395"/>
      <c r="M32" s="395"/>
      <c r="N32" s="395"/>
      <c r="O32" s="395"/>
      <c r="P32" s="395"/>
      <c r="Q32" s="395"/>
      <c r="R32" s="395"/>
      <c r="S32" s="395"/>
      <c r="T32" s="395"/>
      <c r="U32" s="395"/>
      <c r="V32" s="395"/>
      <c r="W32" s="395"/>
      <c r="X32" s="395"/>
    </row>
    <row r="33" spans="1:24">
      <c r="A33" s="395"/>
      <c r="B33" s="395"/>
      <c r="C33" s="395"/>
      <c r="D33" s="395"/>
      <c r="E33" s="395"/>
      <c r="F33" s="395"/>
      <c r="G33" s="395"/>
      <c r="H33" s="395"/>
      <c r="I33" s="395"/>
      <c r="J33" s="395"/>
      <c r="K33" s="395"/>
      <c r="L33" s="395"/>
      <c r="M33" s="395"/>
      <c r="N33" s="395"/>
      <c r="O33" s="395"/>
      <c r="P33" s="395"/>
      <c r="Q33" s="395"/>
      <c r="R33" s="395"/>
      <c r="S33" s="395"/>
      <c r="T33" s="395"/>
      <c r="U33" s="395"/>
      <c r="V33" s="395"/>
      <c r="W33" s="395"/>
      <c r="X33" s="395"/>
    </row>
    <row r="34" spans="1:24">
      <c r="A34" s="395"/>
      <c r="B34" s="395"/>
      <c r="C34" s="395"/>
      <c r="D34" s="395"/>
      <c r="E34" s="395"/>
      <c r="F34" s="395"/>
      <c r="G34" s="395"/>
      <c r="H34" s="395"/>
      <c r="I34" s="395"/>
      <c r="J34" s="395"/>
      <c r="K34" s="395"/>
      <c r="L34" s="395"/>
      <c r="M34" s="395"/>
      <c r="N34" s="395"/>
      <c r="O34" s="395"/>
      <c r="P34" s="395"/>
      <c r="Q34" s="395"/>
      <c r="R34" s="395"/>
      <c r="S34" s="395"/>
      <c r="T34" s="395"/>
      <c r="U34" s="395"/>
      <c r="V34" s="395"/>
      <c r="W34" s="395"/>
      <c r="X34" s="395"/>
    </row>
    <row r="35" spans="1:24">
      <c r="A35" s="395"/>
      <c r="B35" s="395"/>
      <c r="C35" s="395"/>
      <c r="D35" s="395"/>
      <c r="E35" s="395"/>
      <c r="F35" s="395"/>
      <c r="G35" s="395"/>
      <c r="H35" s="395"/>
      <c r="I35" s="395"/>
      <c r="J35" s="395"/>
      <c r="K35" s="395"/>
      <c r="L35" s="395"/>
      <c r="M35" s="395"/>
      <c r="N35" s="395"/>
      <c r="O35" s="395"/>
      <c r="P35" s="395"/>
      <c r="Q35" s="395"/>
      <c r="R35" s="395"/>
      <c r="S35" s="395"/>
      <c r="T35" s="395"/>
      <c r="U35" s="395"/>
      <c r="V35" s="395"/>
      <c r="W35" s="395"/>
      <c r="X35" s="395"/>
    </row>
    <row r="36" spans="1:24">
      <c r="A36" s="395"/>
      <c r="B36" s="395"/>
      <c r="C36" s="395"/>
      <c r="D36" s="395"/>
      <c r="E36" s="395"/>
      <c r="F36" s="395"/>
      <c r="G36" s="395"/>
      <c r="H36" s="395"/>
      <c r="I36" s="395"/>
      <c r="J36" s="395"/>
      <c r="K36" s="395"/>
      <c r="L36" s="395"/>
      <c r="M36" s="395"/>
      <c r="N36" s="395"/>
      <c r="O36" s="395"/>
      <c r="P36" s="395"/>
      <c r="Q36" s="395"/>
      <c r="R36" s="395"/>
      <c r="S36" s="395"/>
      <c r="T36" s="395"/>
      <c r="U36" s="395"/>
      <c r="V36" s="395"/>
      <c r="W36" s="395"/>
      <c r="X36" s="395"/>
    </row>
    <row r="37" spans="1:24">
      <c r="A37" s="395"/>
      <c r="B37" s="395"/>
      <c r="C37" s="395"/>
      <c r="D37" s="395"/>
      <c r="E37" s="395"/>
      <c r="F37" s="395"/>
      <c r="G37" s="395"/>
      <c r="H37" s="395"/>
      <c r="I37" s="395"/>
      <c r="J37" s="395"/>
      <c r="K37" s="395"/>
      <c r="L37" s="395"/>
      <c r="M37" s="395"/>
      <c r="N37" s="395"/>
      <c r="O37" s="395"/>
      <c r="P37" s="395"/>
      <c r="Q37" s="395"/>
      <c r="R37" s="395"/>
      <c r="S37" s="395"/>
      <c r="T37" s="395"/>
      <c r="U37" s="395"/>
      <c r="V37" s="395"/>
      <c r="W37" s="395"/>
      <c r="X37" s="395"/>
    </row>
    <row r="38" spans="1:24">
      <c r="A38" s="395"/>
      <c r="B38" s="395"/>
      <c r="C38" s="395"/>
      <c r="D38" s="395"/>
      <c r="E38" s="395"/>
      <c r="F38" s="395"/>
      <c r="G38" s="395"/>
      <c r="H38" s="395"/>
      <c r="I38" s="395"/>
      <c r="J38" s="395"/>
      <c r="K38" s="395"/>
      <c r="L38" s="395"/>
      <c r="M38" s="395"/>
      <c r="N38" s="395"/>
      <c r="O38" s="395"/>
      <c r="P38" s="395"/>
      <c r="Q38" s="395"/>
      <c r="R38" s="395"/>
      <c r="S38" s="395"/>
      <c r="T38" s="395"/>
      <c r="U38" s="395"/>
      <c r="V38" s="395"/>
      <c r="W38" s="395"/>
      <c r="X38" s="395"/>
    </row>
    <row r="39" spans="1:24">
      <c r="A39" s="395"/>
      <c r="B39" s="395"/>
      <c r="C39" s="395"/>
      <c r="D39" s="395"/>
      <c r="E39" s="395"/>
      <c r="F39" s="395"/>
      <c r="G39" s="395"/>
      <c r="H39" s="395"/>
      <c r="I39" s="395"/>
      <c r="J39" s="395"/>
      <c r="K39" s="395"/>
      <c r="L39" s="395"/>
      <c r="M39" s="395"/>
      <c r="N39" s="395"/>
      <c r="O39" s="395"/>
      <c r="P39" s="395"/>
      <c r="Q39" s="395"/>
      <c r="R39" s="395"/>
      <c r="S39" s="395"/>
      <c r="T39" s="395"/>
      <c r="U39" s="395"/>
      <c r="V39" s="395"/>
      <c r="W39" s="395"/>
      <c r="X39" s="395"/>
    </row>
    <row r="40" spans="1:24">
      <c r="A40" s="395"/>
      <c r="B40" s="395"/>
      <c r="C40" s="395"/>
      <c r="D40" s="395"/>
      <c r="E40" s="395"/>
      <c r="F40" s="395"/>
      <c r="G40" s="395"/>
      <c r="H40" s="395"/>
      <c r="I40" s="395"/>
      <c r="J40" s="395"/>
      <c r="K40" s="395"/>
      <c r="L40" s="395"/>
      <c r="M40" s="395"/>
      <c r="N40" s="395"/>
      <c r="O40" s="395"/>
      <c r="P40" s="395"/>
      <c r="Q40" s="395"/>
      <c r="R40" s="395"/>
      <c r="S40" s="395"/>
      <c r="T40" s="395"/>
      <c r="U40" s="395"/>
      <c r="V40" s="395"/>
      <c r="W40" s="395"/>
      <c r="X40" s="395"/>
    </row>
    <row r="41" spans="1:24">
      <c r="A41" s="395"/>
      <c r="B41" s="395"/>
      <c r="C41" s="395"/>
      <c r="D41" s="395"/>
      <c r="E41" s="395"/>
      <c r="F41" s="395"/>
      <c r="G41" s="395"/>
      <c r="H41" s="395"/>
      <c r="I41" s="395"/>
      <c r="J41" s="395"/>
      <c r="K41" s="395"/>
      <c r="L41" s="395"/>
      <c r="M41" s="395"/>
      <c r="N41" s="395"/>
      <c r="O41" s="395"/>
      <c r="P41" s="395"/>
      <c r="Q41" s="395"/>
      <c r="R41" s="395"/>
      <c r="S41" s="395"/>
      <c r="T41" s="395"/>
      <c r="U41" s="395"/>
      <c r="V41" s="395"/>
      <c r="W41" s="395"/>
      <c r="X41" s="395"/>
    </row>
    <row r="42" spans="1:24">
      <c r="A42" s="395"/>
      <c r="B42" s="395"/>
      <c r="C42" s="395"/>
      <c r="D42" s="395"/>
      <c r="E42" s="395"/>
      <c r="F42" s="395"/>
      <c r="G42" s="395"/>
      <c r="H42" s="395"/>
      <c r="I42" s="395"/>
      <c r="J42" s="395"/>
      <c r="K42" s="395"/>
      <c r="L42" s="395"/>
      <c r="M42" s="395"/>
      <c r="N42" s="395"/>
      <c r="O42" s="395"/>
      <c r="P42" s="395"/>
      <c r="Q42" s="395"/>
      <c r="R42" s="395"/>
      <c r="S42" s="395"/>
      <c r="T42" s="395"/>
      <c r="U42" s="395"/>
      <c r="V42" s="395"/>
      <c r="W42" s="395"/>
      <c r="X42" s="395"/>
    </row>
    <row r="43" spans="1:24">
      <c r="A43" s="395"/>
      <c r="B43" s="395"/>
      <c r="C43" s="395"/>
      <c r="D43" s="395"/>
      <c r="E43" s="395"/>
      <c r="F43" s="395"/>
      <c r="G43" s="395"/>
      <c r="H43" s="395"/>
      <c r="I43" s="395"/>
      <c r="J43" s="395"/>
      <c r="K43" s="395"/>
      <c r="L43" s="395"/>
      <c r="M43" s="395"/>
      <c r="N43" s="395"/>
      <c r="O43" s="395"/>
      <c r="P43" s="395"/>
      <c r="Q43" s="395"/>
      <c r="R43" s="395"/>
      <c r="S43" s="395"/>
      <c r="T43" s="395"/>
      <c r="U43" s="395"/>
      <c r="V43" s="395"/>
      <c r="W43" s="395"/>
      <c r="X43" s="395"/>
    </row>
    <row r="44" spans="1:24">
      <c r="A44" s="395"/>
      <c r="B44" s="395"/>
      <c r="C44" s="395"/>
      <c r="D44" s="395"/>
      <c r="E44" s="395"/>
      <c r="F44" s="395"/>
      <c r="G44" s="395"/>
      <c r="H44" s="395"/>
      <c r="I44" s="395"/>
      <c r="J44" s="395"/>
      <c r="K44" s="395"/>
      <c r="L44" s="395"/>
      <c r="M44" s="395"/>
      <c r="N44" s="395"/>
      <c r="O44" s="395"/>
      <c r="P44" s="395"/>
      <c r="Q44" s="395"/>
      <c r="R44" s="395"/>
      <c r="S44" s="395"/>
      <c r="T44" s="395"/>
      <c r="U44" s="395"/>
      <c r="V44" s="395"/>
      <c r="W44" s="395"/>
      <c r="X44" s="395"/>
    </row>
    <row r="45" spans="1:24">
      <c r="A45" s="395"/>
      <c r="B45" s="395"/>
      <c r="C45" s="395"/>
      <c r="D45" s="395"/>
      <c r="E45" s="395"/>
      <c r="F45" s="395"/>
      <c r="G45" s="395"/>
      <c r="H45" s="395"/>
      <c r="I45" s="395"/>
      <c r="J45" s="395"/>
      <c r="K45" s="395"/>
      <c r="L45" s="395"/>
      <c r="M45" s="395"/>
      <c r="N45" s="395"/>
      <c r="O45" s="395"/>
      <c r="P45" s="395"/>
      <c r="Q45" s="395"/>
      <c r="R45" s="395"/>
      <c r="S45" s="395"/>
      <c r="T45" s="395"/>
      <c r="U45" s="395"/>
      <c r="V45" s="395"/>
      <c r="W45" s="395"/>
      <c r="X45" s="395"/>
    </row>
    <row r="46" spans="1:24">
      <c r="A46" s="395"/>
      <c r="B46" s="395"/>
      <c r="C46" s="395"/>
      <c r="D46" s="395"/>
      <c r="E46" s="395"/>
      <c r="F46" s="395"/>
      <c r="G46" s="395"/>
      <c r="H46" s="395"/>
      <c r="I46" s="395"/>
      <c r="J46" s="395"/>
      <c r="K46" s="395"/>
      <c r="L46" s="395"/>
      <c r="M46" s="395"/>
      <c r="N46" s="395"/>
      <c r="O46" s="395"/>
      <c r="P46" s="395"/>
      <c r="Q46" s="395"/>
      <c r="R46" s="395"/>
      <c r="S46" s="395"/>
      <c r="T46" s="395"/>
      <c r="U46" s="395"/>
      <c r="V46" s="395"/>
      <c r="W46" s="395"/>
      <c r="X46" s="395"/>
    </row>
    <row r="47" spans="1:24">
      <c r="A47" s="395"/>
      <c r="B47" s="395"/>
      <c r="C47" s="395"/>
      <c r="D47" s="395"/>
      <c r="E47" s="395"/>
      <c r="F47" s="395"/>
      <c r="G47" s="395"/>
      <c r="H47" s="395"/>
      <c r="I47" s="395"/>
      <c r="J47" s="395"/>
      <c r="K47" s="395"/>
      <c r="L47" s="395"/>
      <c r="M47" s="395"/>
      <c r="N47" s="395"/>
      <c r="O47" s="395"/>
      <c r="P47" s="395"/>
      <c r="Q47" s="395"/>
      <c r="R47" s="395"/>
      <c r="S47" s="395"/>
      <c r="T47" s="395"/>
      <c r="U47" s="395"/>
      <c r="V47" s="395"/>
      <c r="W47" s="395"/>
      <c r="X47" s="395"/>
    </row>
    <row r="48" spans="1:24">
      <c r="A48" s="395"/>
      <c r="B48" s="395"/>
      <c r="C48" s="395"/>
      <c r="D48" s="395"/>
      <c r="E48" s="395"/>
      <c r="F48" s="395"/>
      <c r="G48" s="395"/>
      <c r="H48" s="395"/>
      <c r="I48" s="395"/>
      <c r="J48" s="395"/>
      <c r="K48" s="395"/>
      <c r="L48" s="395"/>
      <c r="M48" s="395"/>
      <c r="N48" s="395"/>
      <c r="O48" s="395"/>
      <c r="P48" s="395"/>
      <c r="Q48" s="395"/>
      <c r="R48" s="395"/>
      <c r="S48" s="395"/>
      <c r="T48" s="395"/>
      <c r="U48" s="395"/>
      <c r="V48" s="395"/>
      <c r="W48" s="395"/>
      <c r="X48" s="395"/>
    </row>
    <row r="49" spans="1:24">
      <c r="A49" s="395"/>
      <c r="B49" s="395"/>
      <c r="C49" s="395"/>
      <c r="D49" s="395"/>
      <c r="E49" s="395"/>
      <c r="F49" s="395"/>
      <c r="G49" s="395"/>
      <c r="H49" s="395"/>
      <c r="I49" s="395"/>
      <c r="J49" s="395"/>
      <c r="K49" s="395"/>
      <c r="L49" s="395"/>
      <c r="M49" s="395"/>
      <c r="N49" s="395"/>
      <c r="O49" s="395"/>
      <c r="P49" s="395"/>
      <c r="Q49" s="395"/>
      <c r="R49" s="395"/>
      <c r="S49" s="395"/>
      <c r="T49" s="395"/>
      <c r="U49" s="395"/>
      <c r="V49" s="395"/>
      <c r="W49" s="395"/>
      <c r="X49" s="395"/>
    </row>
    <row r="50" spans="1:24">
      <c r="A50" s="395"/>
      <c r="B50" s="395"/>
      <c r="C50" s="395"/>
      <c r="D50" s="395"/>
      <c r="E50" s="395"/>
      <c r="F50" s="395"/>
      <c r="G50" s="395"/>
      <c r="H50" s="395"/>
      <c r="I50" s="395"/>
      <c r="J50" s="395"/>
      <c r="K50" s="395"/>
      <c r="L50" s="395"/>
      <c r="M50" s="395"/>
      <c r="N50" s="395"/>
      <c r="O50" s="395"/>
      <c r="P50" s="395"/>
      <c r="Q50" s="395"/>
      <c r="R50" s="395"/>
      <c r="S50" s="395"/>
      <c r="T50" s="395"/>
      <c r="U50" s="395"/>
      <c r="V50" s="395"/>
      <c r="W50" s="395"/>
      <c r="X50" s="395"/>
    </row>
    <row r="51" spans="1:24">
      <c r="A51" s="395"/>
      <c r="B51" s="395"/>
      <c r="C51" s="395"/>
      <c r="D51" s="395"/>
      <c r="E51" s="395"/>
      <c r="F51" s="395"/>
      <c r="G51" s="395"/>
      <c r="H51" s="395"/>
      <c r="I51" s="395"/>
      <c r="J51" s="395"/>
      <c r="K51" s="395"/>
      <c r="L51" s="395"/>
      <c r="M51" s="395"/>
      <c r="N51" s="395"/>
      <c r="O51" s="395"/>
      <c r="P51" s="395"/>
      <c r="Q51" s="395"/>
      <c r="R51" s="395"/>
      <c r="S51" s="395"/>
      <c r="T51" s="395"/>
      <c r="U51" s="395"/>
      <c r="V51" s="395"/>
      <c r="W51" s="395"/>
      <c r="X51" s="395"/>
    </row>
    <row r="52" spans="1:24">
      <c r="A52" s="395"/>
      <c r="B52" s="395"/>
      <c r="C52" s="395"/>
      <c r="D52" s="395"/>
      <c r="E52" s="395"/>
      <c r="F52" s="395"/>
      <c r="G52" s="395"/>
      <c r="H52" s="395"/>
      <c r="I52" s="395"/>
      <c r="J52" s="395"/>
      <c r="K52" s="395"/>
      <c r="L52" s="395"/>
      <c r="M52" s="395"/>
      <c r="N52" s="395"/>
      <c r="O52" s="395"/>
      <c r="P52" s="395"/>
      <c r="Q52" s="395"/>
      <c r="R52" s="395"/>
      <c r="S52" s="395"/>
      <c r="T52" s="395"/>
      <c r="U52" s="395"/>
      <c r="V52" s="395"/>
      <c r="W52" s="395"/>
      <c r="X52" s="395"/>
    </row>
    <row r="53" spans="1:24">
      <c r="A53" s="395"/>
      <c r="B53" s="395"/>
      <c r="C53" s="395"/>
      <c r="D53" s="395"/>
      <c r="E53" s="395"/>
      <c r="F53" s="395"/>
      <c r="G53" s="395"/>
      <c r="H53" s="395"/>
      <c r="I53" s="395"/>
      <c r="J53" s="395"/>
      <c r="K53" s="395"/>
      <c r="L53" s="395"/>
      <c r="M53" s="395"/>
      <c r="N53" s="395"/>
      <c r="O53" s="395"/>
      <c r="P53" s="395"/>
      <c r="Q53" s="395"/>
      <c r="R53" s="395"/>
      <c r="S53" s="395"/>
      <c r="T53" s="395"/>
      <c r="U53" s="395"/>
      <c r="V53" s="395"/>
      <c r="W53" s="395"/>
      <c r="X53" s="395"/>
    </row>
    <row r="55" spans="1:24">
      <c r="A55" t="s">
        <v>93</v>
      </c>
    </row>
    <row r="57" spans="1:24">
      <c r="A57" s="395" t="s">
        <v>83</v>
      </c>
      <c r="B57" s="395"/>
      <c r="C57" s="395" t="s">
        <v>94</v>
      </c>
      <c r="D57" s="395"/>
      <c r="E57" s="395"/>
      <c r="F57" s="395"/>
      <c r="G57" s="395"/>
      <c r="H57" s="396" t="s">
        <v>92</v>
      </c>
      <c r="I57" s="396"/>
    </row>
    <row r="58" spans="1:24">
      <c r="A58" s="395"/>
      <c r="B58" s="395"/>
      <c r="C58" s="395"/>
      <c r="D58" s="395"/>
      <c r="E58" s="395"/>
      <c r="F58" s="395"/>
      <c r="G58" s="395"/>
      <c r="H58" s="396"/>
      <c r="I58" s="396"/>
    </row>
    <row r="59" spans="1:24">
      <c r="A59" s="395"/>
      <c r="B59" s="395"/>
      <c r="C59" s="395"/>
      <c r="D59" s="395"/>
      <c r="E59" s="395"/>
      <c r="F59" s="395"/>
      <c r="G59" s="395"/>
      <c r="H59" s="395"/>
      <c r="I59" s="395"/>
    </row>
    <row r="60" spans="1:24">
      <c r="A60" s="395"/>
      <c r="B60" s="395"/>
      <c r="C60" s="395"/>
      <c r="D60" s="395"/>
      <c r="E60" s="395"/>
      <c r="F60" s="395"/>
      <c r="G60" s="395"/>
      <c r="H60" s="395"/>
      <c r="I60" s="395"/>
    </row>
    <row r="61" spans="1:24">
      <c r="A61" s="395"/>
      <c r="B61" s="395"/>
      <c r="C61" s="395"/>
      <c r="D61" s="395"/>
      <c r="E61" s="395"/>
      <c r="F61" s="395"/>
      <c r="G61" s="395"/>
      <c r="H61" s="395"/>
      <c r="I61" s="395"/>
    </row>
  </sheetData>
  <mergeCells count="298">
    <mergeCell ref="A60:B60"/>
    <mergeCell ref="C60:G60"/>
    <mergeCell ref="H60:I60"/>
    <mergeCell ref="A61:B61"/>
    <mergeCell ref="C61:G61"/>
    <mergeCell ref="H61:I61"/>
    <mergeCell ref="A57:B58"/>
    <mergeCell ref="C57:G58"/>
    <mergeCell ref="H57:I58"/>
    <mergeCell ref="A59:B59"/>
    <mergeCell ref="C59:G59"/>
    <mergeCell ref="H59:I59"/>
    <mergeCell ref="M52:N53"/>
    <mergeCell ref="O52:P53"/>
    <mergeCell ref="Q52:R53"/>
    <mergeCell ref="S52:T53"/>
    <mergeCell ref="U52:V53"/>
    <mergeCell ref="W52:X53"/>
    <mergeCell ref="O50:P51"/>
    <mergeCell ref="Q50:R51"/>
    <mergeCell ref="S50:T51"/>
    <mergeCell ref="U50:V51"/>
    <mergeCell ref="W50:X51"/>
    <mergeCell ref="M50:N51"/>
    <mergeCell ref="A52:B53"/>
    <mergeCell ref="C52:F53"/>
    <mergeCell ref="G52:H53"/>
    <mergeCell ref="I52:J53"/>
    <mergeCell ref="K52:L53"/>
    <mergeCell ref="A50:B51"/>
    <mergeCell ref="C50:F51"/>
    <mergeCell ref="G50:H51"/>
    <mergeCell ref="I50:J51"/>
    <mergeCell ref="K50:L51"/>
    <mergeCell ref="M48:N49"/>
    <mergeCell ref="O48:P49"/>
    <mergeCell ref="Q48:R49"/>
    <mergeCell ref="S48:T49"/>
    <mergeCell ref="U48:V49"/>
    <mergeCell ref="W48:X49"/>
    <mergeCell ref="O46:P47"/>
    <mergeCell ref="Q46:R47"/>
    <mergeCell ref="S46:T47"/>
    <mergeCell ref="U46:V47"/>
    <mergeCell ref="W46:X47"/>
    <mergeCell ref="M46:N47"/>
    <mergeCell ref="A48:B49"/>
    <mergeCell ref="C48:F49"/>
    <mergeCell ref="G48:H49"/>
    <mergeCell ref="I48:J49"/>
    <mergeCell ref="K48:L49"/>
    <mergeCell ref="A46:B47"/>
    <mergeCell ref="C46:F47"/>
    <mergeCell ref="G46:H47"/>
    <mergeCell ref="I46:J47"/>
    <mergeCell ref="K46:L47"/>
    <mergeCell ref="M44:N45"/>
    <mergeCell ref="O44:P45"/>
    <mergeCell ref="Q44:R45"/>
    <mergeCell ref="S44:T45"/>
    <mergeCell ref="U44:V45"/>
    <mergeCell ref="W44:X45"/>
    <mergeCell ref="O42:P43"/>
    <mergeCell ref="Q42:R43"/>
    <mergeCell ref="S42:T43"/>
    <mergeCell ref="U42:V43"/>
    <mergeCell ref="W42:X43"/>
    <mergeCell ref="M42:N43"/>
    <mergeCell ref="A44:B45"/>
    <mergeCell ref="C44:F45"/>
    <mergeCell ref="G44:H45"/>
    <mergeCell ref="I44:J45"/>
    <mergeCell ref="K44:L45"/>
    <mergeCell ref="A42:B43"/>
    <mergeCell ref="C42:F43"/>
    <mergeCell ref="G42:H43"/>
    <mergeCell ref="I42:J43"/>
    <mergeCell ref="K42:L43"/>
    <mergeCell ref="M40:N41"/>
    <mergeCell ref="O40:P41"/>
    <mergeCell ref="Q40:R41"/>
    <mergeCell ref="S40:T41"/>
    <mergeCell ref="U40:V41"/>
    <mergeCell ref="W40:X41"/>
    <mergeCell ref="O38:P39"/>
    <mergeCell ref="Q38:R39"/>
    <mergeCell ref="S38:T39"/>
    <mergeCell ref="U38:V39"/>
    <mergeCell ref="W38:X39"/>
    <mergeCell ref="M38:N39"/>
    <mergeCell ref="A40:B41"/>
    <mergeCell ref="C40:F41"/>
    <mergeCell ref="G40:H41"/>
    <mergeCell ref="I40:J41"/>
    <mergeCell ref="K40:L41"/>
    <mergeCell ref="A38:B39"/>
    <mergeCell ref="C38:F39"/>
    <mergeCell ref="G38:H39"/>
    <mergeCell ref="I38:J39"/>
    <mergeCell ref="K38:L39"/>
    <mergeCell ref="M36:N37"/>
    <mergeCell ref="O36:P37"/>
    <mergeCell ref="Q36:R37"/>
    <mergeCell ref="S36:T37"/>
    <mergeCell ref="U36:V37"/>
    <mergeCell ref="W36:X37"/>
    <mergeCell ref="O34:P35"/>
    <mergeCell ref="Q34:R35"/>
    <mergeCell ref="S34:T35"/>
    <mergeCell ref="U34:V35"/>
    <mergeCell ref="W34:X35"/>
    <mergeCell ref="M34:N35"/>
    <mergeCell ref="A36:B37"/>
    <mergeCell ref="C36:F37"/>
    <mergeCell ref="G36:H37"/>
    <mergeCell ref="I36:J37"/>
    <mergeCell ref="K36:L37"/>
    <mergeCell ref="A34:B35"/>
    <mergeCell ref="C34:F35"/>
    <mergeCell ref="G34:H35"/>
    <mergeCell ref="I34:J35"/>
    <mergeCell ref="K34:L35"/>
    <mergeCell ref="M32:N33"/>
    <mergeCell ref="O32:P33"/>
    <mergeCell ref="Q32:R33"/>
    <mergeCell ref="S32:T33"/>
    <mergeCell ref="U32:V33"/>
    <mergeCell ref="W32:X33"/>
    <mergeCell ref="O30:P31"/>
    <mergeCell ref="Q30:R31"/>
    <mergeCell ref="S30:T31"/>
    <mergeCell ref="U30:V31"/>
    <mergeCell ref="W30:X31"/>
    <mergeCell ref="M30:N31"/>
    <mergeCell ref="A32:B33"/>
    <mergeCell ref="C32:F33"/>
    <mergeCell ref="G32:H33"/>
    <mergeCell ref="I32:J33"/>
    <mergeCell ref="K32:L33"/>
    <mergeCell ref="A30:B31"/>
    <mergeCell ref="C30:F31"/>
    <mergeCell ref="G30:H31"/>
    <mergeCell ref="I30:J31"/>
    <mergeCell ref="K30:L31"/>
    <mergeCell ref="M28:N29"/>
    <mergeCell ref="O28:P29"/>
    <mergeCell ref="Q28:R29"/>
    <mergeCell ref="S28:T29"/>
    <mergeCell ref="U28:V29"/>
    <mergeCell ref="W28:X29"/>
    <mergeCell ref="O26:P27"/>
    <mergeCell ref="Q26:R27"/>
    <mergeCell ref="S26:T27"/>
    <mergeCell ref="U26:V27"/>
    <mergeCell ref="W26:X27"/>
    <mergeCell ref="M26:N27"/>
    <mergeCell ref="A28:B29"/>
    <mergeCell ref="C28:F29"/>
    <mergeCell ref="G28:H29"/>
    <mergeCell ref="I28:J29"/>
    <mergeCell ref="K28:L29"/>
    <mergeCell ref="A26:B27"/>
    <mergeCell ref="C26:F27"/>
    <mergeCell ref="G26:H27"/>
    <mergeCell ref="I26:J27"/>
    <mergeCell ref="K26:L27"/>
    <mergeCell ref="M24:N25"/>
    <mergeCell ref="O24:P25"/>
    <mergeCell ref="Q24:R25"/>
    <mergeCell ref="S24:T25"/>
    <mergeCell ref="U24:V25"/>
    <mergeCell ref="W24:X25"/>
    <mergeCell ref="O22:P23"/>
    <mergeCell ref="Q22:R23"/>
    <mergeCell ref="S22:T23"/>
    <mergeCell ref="U22:V23"/>
    <mergeCell ref="W22:X23"/>
    <mergeCell ref="M22:N23"/>
    <mergeCell ref="A24:B25"/>
    <mergeCell ref="C24:F25"/>
    <mergeCell ref="G24:H25"/>
    <mergeCell ref="I24:J25"/>
    <mergeCell ref="K24:L25"/>
    <mergeCell ref="A22:B23"/>
    <mergeCell ref="C22:F23"/>
    <mergeCell ref="G22:H23"/>
    <mergeCell ref="I22:J23"/>
    <mergeCell ref="K22:L23"/>
    <mergeCell ref="M20:N21"/>
    <mergeCell ref="O20:P21"/>
    <mergeCell ref="Q20:R21"/>
    <mergeCell ref="S20:T21"/>
    <mergeCell ref="U20:V21"/>
    <mergeCell ref="W20:X21"/>
    <mergeCell ref="O18:P19"/>
    <mergeCell ref="Q18:R19"/>
    <mergeCell ref="S18:T19"/>
    <mergeCell ref="U18:V19"/>
    <mergeCell ref="W18:X19"/>
    <mergeCell ref="M18:N19"/>
    <mergeCell ref="A20:B21"/>
    <mergeCell ref="C20:F21"/>
    <mergeCell ref="G20:H21"/>
    <mergeCell ref="I20:J21"/>
    <mergeCell ref="K20:L21"/>
    <mergeCell ref="A18:B19"/>
    <mergeCell ref="C18:F19"/>
    <mergeCell ref="G18:H19"/>
    <mergeCell ref="I18:J19"/>
    <mergeCell ref="K18:L19"/>
    <mergeCell ref="M16:N17"/>
    <mergeCell ref="O16:P17"/>
    <mergeCell ref="Q16:R17"/>
    <mergeCell ref="S16:T17"/>
    <mergeCell ref="U16:V17"/>
    <mergeCell ref="W16:X17"/>
    <mergeCell ref="O14:P15"/>
    <mergeCell ref="Q14:R15"/>
    <mergeCell ref="S14:T15"/>
    <mergeCell ref="U14:V15"/>
    <mergeCell ref="W14:X15"/>
    <mergeCell ref="M14:N15"/>
    <mergeCell ref="A16:B17"/>
    <mergeCell ref="C16:F17"/>
    <mergeCell ref="G16:H17"/>
    <mergeCell ref="I16:J17"/>
    <mergeCell ref="K16:L17"/>
    <mergeCell ref="A14:B15"/>
    <mergeCell ref="C14:F15"/>
    <mergeCell ref="G14:H15"/>
    <mergeCell ref="I14:J15"/>
    <mergeCell ref="K14:L15"/>
    <mergeCell ref="Q12:R13"/>
    <mergeCell ref="S12:T13"/>
    <mergeCell ref="U12:V13"/>
    <mergeCell ref="W12:X13"/>
    <mergeCell ref="O10:P11"/>
    <mergeCell ref="Q10:R11"/>
    <mergeCell ref="S10:T11"/>
    <mergeCell ref="U10:V11"/>
    <mergeCell ref="W10:X11"/>
    <mergeCell ref="Q8:R9"/>
    <mergeCell ref="S8:T9"/>
    <mergeCell ref="U8:V9"/>
    <mergeCell ref="W8:X9"/>
    <mergeCell ref="A10:B11"/>
    <mergeCell ref="C10:F11"/>
    <mergeCell ref="G10:H11"/>
    <mergeCell ref="I10:J11"/>
    <mergeCell ref="K10:L11"/>
    <mergeCell ref="M10:N11"/>
    <mergeCell ref="A8:B9"/>
    <mergeCell ref="C8:F9"/>
    <mergeCell ref="G8:H9"/>
    <mergeCell ref="I8:J9"/>
    <mergeCell ref="K8:L9"/>
    <mergeCell ref="M8:N9"/>
    <mergeCell ref="O8:P9"/>
    <mergeCell ref="W6:X7"/>
    <mergeCell ref="M1:N3"/>
    <mergeCell ref="O1:P3"/>
    <mergeCell ref="Q1:R3"/>
    <mergeCell ref="S1:T3"/>
    <mergeCell ref="U1:V3"/>
    <mergeCell ref="W1:X3"/>
    <mergeCell ref="A12:B13"/>
    <mergeCell ref="C12:F13"/>
    <mergeCell ref="G12:H13"/>
    <mergeCell ref="I12:J13"/>
    <mergeCell ref="K12:L13"/>
    <mergeCell ref="M12:N13"/>
    <mergeCell ref="O12:P13"/>
    <mergeCell ref="W4:X5"/>
    <mergeCell ref="C4:F5"/>
    <mergeCell ref="A6:B7"/>
    <mergeCell ref="C6:F7"/>
    <mergeCell ref="G6:H7"/>
    <mergeCell ref="I6:J7"/>
    <mergeCell ref="K6:L7"/>
    <mergeCell ref="M6:N7"/>
    <mergeCell ref="O6:P7"/>
    <mergeCell ref="Q6:R7"/>
    <mergeCell ref="A1:B3"/>
    <mergeCell ref="C1:F3"/>
    <mergeCell ref="G1:H3"/>
    <mergeCell ref="I1:J3"/>
    <mergeCell ref="K1:L3"/>
    <mergeCell ref="G4:H5"/>
    <mergeCell ref="I4:J5"/>
    <mergeCell ref="S6:T7"/>
    <mergeCell ref="U6:V7"/>
    <mergeCell ref="K4:L5"/>
    <mergeCell ref="M4:N5"/>
    <mergeCell ref="O4:P5"/>
    <mergeCell ref="Q4:R5"/>
    <mergeCell ref="S4:T5"/>
    <mergeCell ref="U4:V5"/>
    <mergeCell ref="A4:B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4.4"/>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4.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4.4"/>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4.4"/>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4.4"/>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Monitoreo_Seguimento_Evaluación</vt:lpstr>
      <vt:lpstr>PINAR</vt:lpstr>
      <vt:lpstr>PLAN-ADQUISICIONES</vt:lpstr>
      <vt:lpstr>PLAN-VACANTES</vt:lpstr>
      <vt:lpstr>PREVISION-RECURSOS-HUMANOS</vt:lpstr>
      <vt:lpstr>ESTRATEGICO-TH</vt:lpstr>
      <vt:lpstr>INS-CAPACITACIONES</vt:lpstr>
      <vt:lpstr>INCENTIVOS-INSTITUCIONALES</vt:lpstr>
      <vt:lpstr>SG-SST</vt:lpstr>
      <vt:lpstr>ANTICORRUPCION</vt:lpstr>
      <vt:lpstr>PETI</vt:lpstr>
      <vt:lpstr>TRATAMIENTO-PRIVACIDAD-INFORMAC</vt:lpstr>
      <vt:lpstr>SEGURIDAD INFORMACION</vt:lpstr>
      <vt:lpstr>Monitoreo_Seguimento_Evaluación!Área_de_impresión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dc:creator>
  <cp:lastModifiedBy>GJ OMAÑA</cp:lastModifiedBy>
  <cp:lastPrinted>2017-09-03T02:10:22Z</cp:lastPrinted>
  <dcterms:created xsi:type="dcterms:W3CDTF">2017-01-17T16:11:32Z</dcterms:created>
  <dcterms:modified xsi:type="dcterms:W3CDTF">2022-01-29T15:00:21Z</dcterms:modified>
</cp:coreProperties>
</file>