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NFORMATICA13\Downloads\RENDICION 2022 CONTRALORIA\4. PLAN DE ACCION\"/>
    </mc:Choice>
  </mc:AlternateContent>
  <xr:revisionPtr revIDLastSave="0" documentId="13_ncr:1_{371FAB5A-82CE-4AD8-B9CE-7FD1B5E9D589}" xr6:coauthVersionLast="47" xr6:coauthVersionMax="47" xr10:uidLastSave="{00000000-0000-0000-0000-000000000000}"/>
  <bookViews>
    <workbookView xWindow="-120" yWindow="-120" windowWidth="29040" windowHeight="15720" xr2:uid="{00000000-000D-0000-FFFF-FFFF00000000}"/>
  </bookViews>
  <sheets>
    <sheet name="Monitoreo_Seguimento_Evaluación" sheetId="3" r:id="rId1"/>
  </sheets>
  <externalReferences>
    <externalReference r:id="rId2"/>
  </externalReferences>
  <definedNames>
    <definedName name="_xlnm._FilterDatabase" localSheetId="0" hidden="1">Monitoreo_Seguimento_Evaluación!$A$9:$AB$218</definedName>
    <definedName name="_xlnm.Print_Area" localSheetId="0">Monitoreo_Seguimento_Evaluación!$B$1:$V$9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92" i="3" l="1"/>
  <c r="O192" i="3"/>
  <c r="J192" i="3"/>
  <c r="Q191" i="3"/>
  <c r="O191" i="3"/>
  <c r="J191" i="3"/>
  <c r="V190" i="3"/>
  <c r="T190" i="3"/>
  <c r="Q190" i="3"/>
  <c r="O190" i="3"/>
  <c r="L190" i="3"/>
  <c r="J190" i="3"/>
  <c r="T189" i="3"/>
  <c r="O189" i="3"/>
  <c r="J189" i="3"/>
  <c r="T188" i="3"/>
  <c r="O188" i="3"/>
  <c r="L188" i="3"/>
  <c r="J188" i="3"/>
  <c r="J154" i="3" l="1"/>
  <c r="L154" i="3"/>
  <c r="L148" i="3"/>
  <c r="V158" i="3" l="1"/>
  <c r="T158" i="3"/>
  <c r="Q158" i="3"/>
  <c r="O158" i="3"/>
  <c r="J158" i="3"/>
  <c r="V157" i="3"/>
  <c r="T157" i="3"/>
  <c r="Q157" i="3"/>
  <c r="O157" i="3"/>
  <c r="J157" i="3"/>
  <c r="V156" i="3"/>
  <c r="T156" i="3"/>
  <c r="Q156" i="3"/>
  <c r="O156" i="3"/>
  <c r="J156" i="3"/>
  <c r="V155" i="3"/>
  <c r="T155" i="3"/>
  <c r="Q155" i="3"/>
  <c r="O155" i="3"/>
  <c r="J155" i="3"/>
  <c r="V154" i="3"/>
  <c r="T154" i="3"/>
  <c r="Q154" i="3"/>
  <c r="O154" i="3"/>
  <c r="V153" i="3"/>
  <c r="T153" i="3"/>
  <c r="Q153" i="3"/>
  <c r="O153" i="3"/>
  <c r="J153" i="3"/>
  <c r="V152" i="3"/>
  <c r="T152" i="3"/>
  <c r="Q152" i="3"/>
  <c r="O152" i="3"/>
  <c r="J152" i="3"/>
  <c r="V151" i="3"/>
  <c r="T151" i="3"/>
  <c r="Q151" i="3"/>
  <c r="O151" i="3"/>
  <c r="J151" i="3"/>
  <c r="V150" i="3"/>
  <c r="T150" i="3"/>
  <c r="Q150" i="3"/>
  <c r="O150" i="3"/>
  <c r="J150" i="3"/>
  <c r="V149" i="3"/>
  <c r="T149" i="3"/>
  <c r="Q149" i="3"/>
  <c r="O149" i="3"/>
  <c r="J149" i="3"/>
  <c r="V148" i="3"/>
  <c r="T148" i="3"/>
  <c r="Q148" i="3"/>
  <c r="O148" i="3"/>
  <c r="J148" i="3"/>
  <c r="V147" i="3"/>
  <c r="T147" i="3"/>
  <c r="Q147" i="3"/>
  <c r="O147" i="3"/>
  <c r="J147" i="3"/>
  <c r="V146" i="3"/>
  <c r="T146" i="3"/>
  <c r="Q146" i="3"/>
  <c r="O146" i="3"/>
  <c r="J146" i="3"/>
  <c r="T180" i="3" l="1"/>
  <c r="O180" i="3"/>
  <c r="L180" i="3"/>
  <c r="J180" i="3"/>
  <c r="T179" i="3"/>
  <c r="O179" i="3"/>
  <c r="L179" i="3"/>
  <c r="J179" i="3"/>
  <c r="T178" i="3"/>
  <c r="O178" i="3"/>
  <c r="L178" i="3"/>
  <c r="J178" i="3"/>
  <c r="T177" i="3"/>
  <c r="O177" i="3"/>
  <c r="L177" i="3"/>
  <c r="J177" i="3"/>
  <c r="T176" i="3"/>
  <c r="O176" i="3"/>
  <c r="J176" i="3"/>
  <c r="T175" i="3"/>
  <c r="O175" i="3"/>
  <c r="J175" i="3"/>
  <c r="T174" i="3"/>
  <c r="O174" i="3"/>
  <c r="J174" i="3"/>
  <c r="T173" i="3"/>
  <c r="O173" i="3"/>
  <c r="L173" i="3"/>
  <c r="Q173" i="3" s="1"/>
  <c r="V173" i="3" s="1"/>
  <c r="J173" i="3"/>
  <c r="T172" i="3"/>
  <c r="O172" i="3"/>
  <c r="J172" i="3"/>
  <c r="T171" i="3"/>
  <c r="O171" i="3"/>
  <c r="L171" i="3"/>
  <c r="J171" i="3"/>
  <c r="T170" i="3"/>
  <c r="O170" i="3"/>
  <c r="J170" i="3"/>
  <c r="T169" i="3"/>
  <c r="O169" i="3"/>
  <c r="J169" i="3"/>
  <c r="T168" i="3"/>
  <c r="O168" i="3"/>
  <c r="L168" i="3"/>
  <c r="J168" i="3"/>
  <c r="T167" i="3"/>
  <c r="O167" i="3"/>
  <c r="L167" i="3"/>
  <c r="J167" i="3"/>
  <c r="T166" i="3"/>
  <c r="O166" i="3"/>
  <c r="L166" i="3"/>
  <c r="J166" i="3"/>
  <c r="T165" i="3"/>
  <c r="O165" i="3"/>
  <c r="L165" i="3"/>
  <c r="Q165" i="3" s="1"/>
  <c r="V165" i="3" s="1"/>
  <c r="J165" i="3"/>
  <c r="T164" i="3"/>
  <c r="O164" i="3"/>
  <c r="L164" i="3"/>
  <c r="Q164" i="3" s="1"/>
  <c r="V164" i="3" s="1"/>
  <c r="J164" i="3"/>
  <c r="V163" i="3"/>
  <c r="T163" i="3"/>
  <c r="O163" i="3"/>
  <c r="L163" i="3"/>
  <c r="J163" i="3"/>
  <c r="T162" i="3"/>
  <c r="O162" i="3"/>
  <c r="L162" i="3"/>
  <c r="J162" i="3"/>
  <c r="T161" i="3"/>
  <c r="O161" i="3"/>
  <c r="L161" i="3"/>
  <c r="J161" i="3"/>
  <c r="T160" i="3"/>
  <c r="O160" i="3"/>
  <c r="L160" i="3"/>
  <c r="J160" i="3"/>
  <c r="T159" i="3"/>
  <c r="O159" i="3"/>
  <c r="L159" i="3"/>
  <c r="J159" i="3"/>
  <c r="J134" i="3" l="1"/>
  <c r="J133" i="3"/>
  <c r="V134" i="3"/>
  <c r="V136" i="3"/>
  <c r="V137" i="3"/>
  <c r="V138" i="3"/>
  <c r="V139" i="3"/>
  <c r="V140" i="3"/>
  <c r="V141" i="3"/>
  <c r="V142" i="3"/>
  <c r="V143" i="3"/>
  <c r="V144" i="3"/>
  <c r="V145" i="3"/>
  <c r="T133" i="3"/>
  <c r="T134" i="3"/>
  <c r="T135" i="3"/>
  <c r="T136" i="3"/>
  <c r="T137" i="3"/>
  <c r="T138" i="3"/>
  <c r="T139" i="3"/>
  <c r="T140" i="3"/>
  <c r="T141" i="3"/>
  <c r="T142" i="3"/>
  <c r="T143" i="3"/>
  <c r="T144" i="3"/>
  <c r="T145" i="3"/>
  <c r="Q136" i="3"/>
  <c r="Q137" i="3"/>
  <c r="Q138" i="3"/>
  <c r="Q139" i="3"/>
  <c r="Q140" i="3"/>
  <c r="Q141" i="3"/>
  <c r="Q142" i="3"/>
  <c r="Q143" i="3"/>
  <c r="Q144" i="3"/>
  <c r="Q145" i="3"/>
  <c r="Q134" i="3"/>
  <c r="O133" i="3"/>
  <c r="O134" i="3"/>
  <c r="O135" i="3"/>
  <c r="O136" i="3"/>
  <c r="O137" i="3"/>
  <c r="O138" i="3"/>
  <c r="O139" i="3"/>
  <c r="O140" i="3"/>
  <c r="O141" i="3"/>
  <c r="O142" i="3"/>
  <c r="O143" i="3"/>
  <c r="O144" i="3"/>
  <c r="O145" i="3"/>
  <c r="L134" i="3"/>
  <c r="L136" i="3"/>
  <c r="L137" i="3"/>
  <c r="L138" i="3"/>
  <c r="L139" i="3"/>
  <c r="L140" i="3"/>
  <c r="L141" i="3"/>
  <c r="L142" i="3"/>
  <c r="L143" i="3"/>
  <c r="L144" i="3"/>
  <c r="L145" i="3"/>
  <c r="J138" i="3"/>
  <c r="J139" i="3"/>
  <c r="J140" i="3"/>
  <c r="J141" i="3"/>
  <c r="J142" i="3"/>
  <c r="J143" i="3"/>
  <c r="J144" i="3"/>
  <c r="J145" i="3"/>
  <c r="J135" i="3"/>
  <c r="J136" i="3"/>
  <c r="J137" i="3"/>
  <c r="O95" i="3"/>
  <c r="J95" i="3"/>
  <c r="O94" i="3"/>
  <c r="J94" i="3"/>
  <c r="J93" i="3"/>
  <c r="O93" i="3"/>
  <c r="V38" i="3" l="1"/>
  <c r="O26" i="3"/>
  <c r="V44" i="3" l="1"/>
  <c r="T44" i="3"/>
  <c r="Q44" i="3"/>
  <c r="O44" i="3"/>
  <c r="L44" i="3"/>
  <c r="J44" i="3"/>
  <c r="V43" i="3"/>
  <c r="T43" i="3"/>
  <c r="Q43" i="3"/>
  <c r="O43" i="3"/>
  <c r="L43" i="3"/>
  <c r="J43" i="3"/>
  <c r="V42" i="3"/>
  <c r="T42" i="3"/>
  <c r="Q42" i="3"/>
  <c r="O42" i="3"/>
  <c r="L42" i="3"/>
  <c r="J42" i="3"/>
  <c r="T41" i="3"/>
  <c r="Q41" i="3"/>
  <c r="O41" i="3"/>
  <c r="L41" i="3"/>
  <c r="J41" i="3"/>
  <c r="T40" i="3"/>
  <c r="O40" i="3"/>
  <c r="J40" i="3"/>
  <c r="V39" i="3"/>
  <c r="T39" i="3"/>
  <c r="Q39" i="3"/>
  <c r="O39" i="3"/>
  <c r="L39" i="3"/>
  <c r="J39" i="3"/>
  <c r="T38" i="3"/>
  <c r="Q38" i="3"/>
  <c r="O38" i="3"/>
  <c r="L38" i="3"/>
  <c r="J38" i="3"/>
  <c r="V37" i="3"/>
  <c r="T37" i="3"/>
  <c r="Q37" i="3"/>
  <c r="O37" i="3"/>
  <c r="L37" i="3"/>
  <c r="J37" i="3"/>
  <c r="V36" i="3"/>
  <c r="T36" i="3"/>
  <c r="Q36" i="3"/>
  <c r="O36" i="3"/>
  <c r="L36" i="3"/>
  <c r="J36" i="3"/>
  <c r="V35" i="3"/>
  <c r="T35" i="3"/>
  <c r="Q35" i="3"/>
  <c r="O35" i="3"/>
  <c r="L35" i="3"/>
  <c r="J35" i="3"/>
  <c r="V34" i="3"/>
  <c r="T34" i="3"/>
  <c r="O34" i="3"/>
  <c r="L34" i="3"/>
  <c r="J34" i="3"/>
  <c r="V33" i="3"/>
  <c r="T33" i="3"/>
  <c r="O33" i="3"/>
  <c r="L33" i="3"/>
  <c r="J33" i="3"/>
  <c r="V32" i="3"/>
  <c r="T32" i="3"/>
  <c r="Q32" i="3"/>
  <c r="O32" i="3"/>
  <c r="L32" i="3"/>
  <c r="J32" i="3"/>
  <c r="V31" i="3"/>
  <c r="T31" i="3"/>
  <c r="Q31" i="3"/>
  <c r="O31" i="3"/>
  <c r="L31" i="3"/>
  <c r="J31" i="3"/>
  <c r="V30" i="3"/>
  <c r="T30" i="3"/>
  <c r="Q30" i="3"/>
  <c r="O30" i="3"/>
  <c r="L30" i="3"/>
  <c r="J30" i="3"/>
  <c r="T29" i="3"/>
  <c r="O29" i="3"/>
  <c r="J29" i="3"/>
  <c r="V28" i="3"/>
  <c r="T28" i="3"/>
  <c r="Q28" i="3"/>
  <c r="O28" i="3"/>
  <c r="L28" i="3"/>
  <c r="J28" i="3"/>
  <c r="V27" i="3"/>
  <c r="T27" i="3"/>
  <c r="Q27" i="3"/>
  <c r="O27" i="3"/>
  <c r="L27" i="3"/>
  <c r="J27" i="3"/>
  <c r="V26" i="3"/>
  <c r="T26" i="3"/>
  <c r="Q26" i="3"/>
  <c r="L26" i="3"/>
  <c r="J26" i="3"/>
  <c r="T25" i="3"/>
  <c r="O25" i="3"/>
  <c r="J25" i="3"/>
  <c r="V24" i="3"/>
  <c r="T24" i="3"/>
  <c r="Q24" i="3"/>
  <c r="O24" i="3"/>
  <c r="L24" i="3"/>
  <c r="J24" i="3"/>
  <c r="V23" i="3"/>
  <c r="T23" i="3"/>
  <c r="Q23" i="3"/>
  <c r="O23" i="3"/>
  <c r="L23" i="3"/>
  <c r="J23" i="3"/>
  <c r="V22" i="3"/>
  <c r="T22" i="3"/>
  <c r="Q22" i="3"/>
  <c r="O22" i="3"/>
  <c r="L22" i="3"/>
  <c r="J22" i="3"/>
  <c r="V21" i="3"/>
  <c r="T21" i="3"/>
  <c r="Q21" i="3"/>
  <c r="O21" i="3"/>
  <c r="L21" i="3"/>
  <c r="J21" i="3"/>
  <c r="V20" i="3"/>
  <c r="T20" i="3"/>
  <c r="Q20" i="3"/>
  <c r="O20" i="3"/>
  <c r="L20" i="3"/>
  <c r="J20" i="3"/>
  <c r="V19" i="3"/>
  <c r="T19" i="3"/>
  <c r="Q19" i="3"/>
  <c r="O19" i="3"/>
  <c r="L19" i="3"/>
  <c r="J19" i="3"/>
  <c r="V18" i="3"/>
  <c r="T18" i="3"/>
  <c r="Q18" i="3"/>
  <c r="O18" i="3"/>
  <c r="L18" i="3"/>
  <c r="J18" i="3"/>
  <c r="V17" i="3"/>
  <c r="T17" i="3"/>
  <c r="Q17" i="3"/>
  <c r="O17" i="3"/>
  <c r="L17" i="3"/>
  <c r="J17" i="3"/>
  <c r="V16" i="3"/>
  <c r="T16" i="3"/>
  <c r="Q16" i="3"/>
  <c r="O16" i="3"/>
  <c r="L16" i="3"/>
  <c r="J16" i="3"/>
  <c r="V15" i="3"/>
  <c r="T15" i="3"/>
  <c r="Q15" i="3"/>
  <c r="O15" i="3"/>
  <c r="L15" i="3"/>
  <c r="J15" i="3"/>
  <c r="T14" i="3"/>
  <c r="Q14" i="3"/>
  <c r="O14" i="3"/>
  <c r="J14" i="3"/>
  <c r="V13" i="3"/>
  <c r="T13" i="3"/>
  <c r="Q13" i="3"/>
  <c r="O13" i="3"/>
  <c r="L13" i="3"/>
  <c r="J13" i="3"/>
  <c r="V12" i="3"/>
  <c r="T12" i="3"/>
  <c r="Q12" i="3"/>
  <c r="O12" i="3"/>
  <c r="L12" i="3"/>
  <c r="J12" i="3"/>
  <c r="V11" i="3"/>
  <c r="T11" i="3"/>
  <c r="Q11" i="3"/>
  <c r="O11" i="3"/>
  <c r="L11" i="3"/>
  <c r="J11" i="3"/>
  <c r="V10" i="3"/>
  <c r="T10" i="3"/>
  <c r="Q10" i="3"/>
  <c r="O10" i="3"/>
  <c r="L10" i="3"/>
  <c r="J10" i="3"/>
  <c r="T88" i="3" l="1"/>
  <c r="O88" i="3"/>
  <c r="J88" i="3"/>
  <c r="T84" i="3"/>
  <c r="O84" i="3"/>
  <c r="J84" i="3"/>
  <c r="T83" i="3"/>
  <c r="O83" i="3"/>
  <c r="J83" i="3"/>
  <c r="T79" i="3"/>
  <c r="O79" i="3"/>
  <c r="L79" i="3"/>
  <c r="Q79" i="3" s="1"/>
  <c r="V79" i="3" s="1"/>
  <c r="J79" i="3"/>
  <c r="T78" i="3"/>
  <c r="O78" i="3"/>
  <c r="L78" i="3"/>
  <c r="Q78" i="3" s="1"/>
  <c r="V78" i="3" s="1"/>
  <c r="J78" i="3"/>
  <c r="T76" i="3"/>
  <c r="O76" i="3"/>
  <c r="L76" i="3"/>
  <c r="Q76" i="3" s="1"/>
  <c r="V76" i="3" s="1"/>
  <c r="J76" i="3"/>
  <c r="T75" i="3"/>
  <c r="O75" i="3"/>
  <c r="J75" i="3"/>
  <c r="T74" i="3"/>
  <c r="O74" i="3"/>
  <c r="J74" i="3"/>
  <c r="T73" i="3"/>
  <c r="O73" i="3"/>
  <c r="J73" i="3"/>
  <c r="T72" i="3"/>
  <c r="O72" i="3"/>
  <c r="J72" i="3"/>
  <c r="T71" i="3"/>
  <c r="O71" i="3"/>
  <c r="J71" i="3"/>
  <c r="T70" i="3"/>
  <c r="O70" i="3"/>
  <c r="J70" i="3"/>
  <c r="T69" i="3"/>
  <c r="O69" i="3"/>
  <c r="L69" i="3"/>
  <c r="Q69" i="3" s="1"/>
  <c r="V69" i="3" s="1"/>
  <c r="J69" i="3"/>
  <c r="T68" i="3"/>
  <c r="O68" i="3"/>
  <c r="J68" i="3"/>
  <c r="T67" i="3"/>
  <c r="O67" i="3"/>
  <c r="J67" i="3"/>
  <c r="T66" i="3"/>
  <c r="O66" i="3"/>
  <c r="J66" i="3"/>
  <c r="T64" i="3"/>
  <c r="O64" i="3"/>
  <c r="L64" i="3"/>
  <c r="Q64" i="3" s="1"/>
  <c r="V64" i="3" s="1"/>
  <c r="J64" i="3"/>
  <c r="T61" i="3"/>
  <c r="O61" i="3"/>
  <c r="J61" i="3"/>
  <c r="T59" i="3"/>
  <c r="O59" i="3"/>
  <c r="L59" i="3"/>
  <c r="Q59" i="3" s="1"/>
  <c r="V59" i="3" s="1"/>
  <c r="J59" i="3"/>
  <c r="T57" i="3"/>
  <c r="O57" i="3"/>
  <c r="J57" i="3"/>
  <c r="T56" i="3"/>
  <c r="O56" i="3"/>
  <c r="J56" i="3"/>
  <c r="T55" i="3"/>
  <c r="O55" i="3"/>
  <c r="J55" i="3"/>
  <c r="T113" i="3" l="1"/>
  <c r="O113" i="3"/>
  <c r="J113" i="3"/>
  <c r="T112" i="3"/>
  <c r="O112" i="3"/>
  <c r="J112" i="3"/>
  <c r="T111" i="3"/>
  <c r="O111" i="3"/>
  <c r="J111" i="3"/>
  <c r="T110" i="3"/>
  <c r="O110" i="3"/>
  <c r="J110" i="3"/>
  <c r="T109" i="3"/>
  <c r="O109" i="3"/>
  <c r="J109" i="3"/>
  <c r="T108" i="3"/>
  <c r="O108" i="3"/>
  <c r="J108" i="3"/>
  <c r="T107" i="3"/>
  <c r="O107" i="3"/>
  <c r="J107" i="3"/>
  <c r="T106" i="3"/>
  <c r="O106" i="3"/>
  <c r="J106" i="3"/>
  <c r="T105" i="3"/>
  <c r="O105" i="3"/>
  <c r="J105" i="3"/>
  <c r="V104" i="3"/>
  <c r="T104" i="3"/>
  <c r="Q104" i="3"/>
  <c r="O104" i="3"/>
  <c r="L104" i="3"/>
  <c r="J104" i="3"/>
  <c r="T103" i="3"/>
  <c r="O103" i="3"/>
  <c r="J103" i="3"/>
  <c r="T102" i="3"/>
  <c r="O102" i="3"/>
  <c r="J102" i="3"/>
  <c r="V101" i="3"/>
  <c r="V100" i="3"/>
  <c r="T100" i="3"/>
  <c r="Q100" i="3"/>
  <c r="O100" i="3"/>
  <c r="L100" i="3"/>
  <c r="J100" i="3"/>
  <c r="V132" i="3"/>
  <c r="T132" i="3"/>
  <c r="Q132" i="3"/>
  <c r="O132" i="3"/>
  <c r="L132" i="3"/>
  <c r="J132" i="3"/>
  <c r="V131" i="3"/>
  <c r="T131" i="3"/>
  <c r="Q131" i="3"/>
  <c r="O131" i="3"/>
  <c r="L131" i="3"/>
  <c r="J131" i="3"/>
  <c r="V130" i="3"/>
  <c r="T130" i="3"/>
  <c r="Q130" i="3"/>
  <c r="O130" i="3"/>
  <c r="L130" i="3"/>
  <c r="J130" i="3"/>
  <c r="V129" i="3"/>
  <c r="T129" i="3"/>
  <c r="Q129" i="3"/>
  <c r="O129" i="3"/>
  <c r="L129" i="3"/>
  <c r="J129" i="3"/>
  <c r="V128" i="3"/>
  <c r="T128" i="3"/>
  <c r="Q128" i="3"/>
  <c r="O128" i="3"/>
  <c r="L128" i="3"/>
  <c r="J128" i="3"/>
  <c r="V127" i="3"/>
  <c r="T127" i="3"/>
  <c r="Q127" i="3"/>
  <c r="O127" i="3"/>
  <c r="L127" i="3"/>
  <c r="J127" i="3"/>
  <c r="V126" i="3"/>
  <c r="T126" i="3"/>
  <c r="Q126" i="3"/>
  <c r="O126" i="3"/>
  <c r="L126" i="3"/>
  <c r="J126" i="3"/>
  <c r="V125" i="3"/>
  <c r="T125" i="3"/>
  <c r="Q125" i="3"/>
  <c r="O125" i="3"/>
  <c r="L125" i="3"/>
  <c r="J125" i="3"/>
  <c r="V124" i="3"/>
  <c r="T124" i="3"/>
  <c r="Q124" i="3"/>
  <c r="O124" i="3"/>
  <c r="L124" i="3"/>
  <c r="J124" i="3"/>
  <c r="V123" i="3"/>
  <c r="T123" i="3"/>
  <c r="Q123" i="3"/>
  <c r="O123" i="3"/>
  <c r="L123" i="3"/>
  <c r="J123" i="3"/>
  <c r="V122" i="3"/>
  <c r="T122" i="3"/>
  <c r="Q122" i="3"/>
  <c r="O122" i="3"/>
  <c r="L122" i="3"/>
  <c r="J122" i="3"/>
  <c r="V121" i="3"/>
  <c r="T121" i="3"/>
  <c r="Q121" i="3"/>
  <c r="O121" i="3"/>
  <c r="L121" i="3"/>
  <c r="J121" i="3"/>
  <c r="V120" i="3"/>
  <c r="T120" i="3"/>
  <c r="Q120" i="3"/>
  <c r="O120" i="3"/>
  <c r="L120" i="3"/>
  <c r="J120" i="3"/>
  <c r="V119" i="3"/>
  <c r="T119" i="3"/>
  <c r="Q119" i="3"/>
  <c r="O119" i="3"/>
  <c r="L119" i="3"/>
  <c r="J119" i="3"/>
  <c r="V118" i="3"/>
  <c r="T118" i="3"/>
  <c r="Q118" i="3"/>
  <c r="O118" i="3"/>
  <c r="L118" i="3"/>
  <c r="J118" i="3"/>
  <c r="T117" i="3"/>
  <c r="O117" i="3"/>
  <c r="J117" i="3"/>
  <c r="O116" i="3"/>
  <c r="J116" i="3"/>
  <c r="T115" i="3"/>
  <c r="O115" i="3"/>
  <c r="J115" i="3"/>
  <c r="T114" i="3"/>
  <c r="Q114" i="3"/>
  <c r="O114" i="3"/>
  <c r="L114" i="3"/>
  <c r="J114" i="3"/>
  <c r="V51" i="3" l="1"/>
  <c r="T51" i="3"/>
  <c r="Q51" i="3"/>
  <c r="O51" i="3"/>
  <c r="L51" i="3"/>
  <c r="J51" i="3"/>
  <c r="V50" i="3"/>
  <c r="T50" i="3"/>
  <c r="Q50" i="3"/>
  <c r="O50" i="3"/>
  <c r="L50" i="3"/>
  <c r="J50" i="3"/>
  <c r="V49" i="3"/>
  <c r="T49" i="3"/>
  <c r="Q49" i="3"/>
  <c r="O49" i="3"/>
  <c r="L49" i="3"/>
  <c r="J49" i="3"/>
  <c r="V48" i="3"/>
  <c r="T48" i="3"/>
  <c r="Q48" i="3"/>
  <c r="O48" i="3"/>
  <c r="L48" i="3"/>
  <c r="J48" i="3"/>
  <c r="V47" i="3"/>
  <c r="T47" i="3"/>
  <c r="Q47" i="3"/>
  <c r="O47" i="3"/>
  <c r="L47" i="3"/>
  <c r="J47" i="3"/>
  <c r="V46" i="3"/>
  <c r="T46" i="3"/>
  <c r="Q46" i="3"/>
  <c r="O46" i="3"/>
  <c r="L46" i="3"/>
  <c r="J46" i="3"/>
  <c r="V45" i="3"/>
  <c r="T45" i="3"/>
  <c r="Q45" i="3"/>
  <c r="O45" i="3"/>
  <c r="L45" i="3"/>
  <c r="J45" i="3"/>
  <c r="J207" i="3" l="1"/>
  <c r="J205" i="3" l="1"/>
  <c r="J206" i="3"/>
  <c r="V193" i="3"/>
  <c r="V195" i="3"/>
  <c r="V197" i="3"/>
  <c r="V199" i="3"/>
  <c r="V200" i="3"/>
  <c r="V207" i="3"/>
  <c r="V208" i="3"/>
  <c r="V209" i="3"/>
  <c r="V210" i="3"/>
  <c r="T193" i="3"/>
  <c r="T194" i="3"/>
  <c r="T195" i="3"/>
  <c r="T196" i="3"/>
  <c r="T197" i="3"/>
  <c r="T198" i="3"/>
  <c r="T199" i="3"/>
  <c r="T200" i="3"/>
  <c r="T201" i="3"/>
  <c r="T202" i="3"/>
  <c r="Q193" i="3"/>
  <c r="Q195" i="3"/>
  <c r="Q197" i="3"/>
  <c r="Q199" i="3"/>
  <c r="Q200" i="3"/>
  <c r="V52" i="3"/>
  <c r="V53" i="3"/>
  <c r="V54" i="3"/>
  <c r="T52" i="3"/>
  <c r="T53" i="3"/>
  <c r="T54" i="3"/>
  <c r="Q52" i="3"/>
  <c r="Q53" i="3"/>
  <c r="Q54" i="3"/>
  <c r="O52" i="3"/>
  <c r="O53" i="3"/>
  <c r="O54" i="3"/>
  <c r="L52" i="3"/>
  <c r="L53" i="3"/>
  <c r="L54" i="3"/>
  <c r="J52" i="3"/>
  <c r="J53" i="3"/>
  <c r="J54" i="3"/>
  <c r="O193" i="3" l="1"/>
  <c r="L193" i="3"/>
  <c r="J193" i="3"/>
  <c r="O203" i="3" l="1"/>
  <c r="J204" i="3"/>
  <c r="L202" i="3"/>
  <c r="L201" i="3"/>
  <c r="J200" i="3"/>
  <c r="L199" i="3"/>
  <c r="J199" i="3"/>
  <c r="L197" i="3"/>
  <c r="J197" i="3"/>
  <c r="L195" i="3"/>
  <c r="O202" i="3" l="1"/>
  <c r="O200" i="3"/>
  <c r="O199" i="3"/>
  <c r="O198" i="3"/>
  <c r="O196" i="3"/>
  <c r="O195" i="3"/>
  <c r="O194" i="3"/>
  <c r="Q218" i="3" l="1"/>
  <c r="O218" i="3"/>
  <c r="Q217" i="3"/>
  <c r="O217" i="3"/>
  <c r="V216" i="3"/>
  <c r="Q216" i="3"/>
  <c r="O216" i="3"/>
  <c r="V215" i="3"/>
  <c r="Q215" i="3"/>
  <c r="O215" i="3"/>
  <c r="V214" i="3"/>
  <c r="Q214" i="3"/>
  <c r="O214" i="3"/>
  <c r="V213" i="3"/>
  <c r="Q212" i="3" l="1"/>
  <c r="V212" i="3" l="1"/>
  <c r="V2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I146" authorId="2" shapeId="0" xr:uid="{00000000-0006-0000-0000-000005000000}">
      <text>
        <r>
          <rPr>
            <b/>
            <sz val="9"/>
            <color indexed="81"/>
            <rFont val="Tahoma"/>
            <family val="2"/>
          </rPr>
          <t xml:space="preserve">Cargar a 30 enero/21-ejecucion (IV) tri/20 </t>
        </r>
        <r>
          <rPr>
            <sz val="9"/>
            <color indexed="81"/>
            <rFont val="Tahoma"/>
            <family val="2"/>
          </rPr>
          <t xml:space="preserve">
</t>
        </r>
      </text>
    </comment>
    <comment ref="N146" authorId="2" shapeId="0" xr:uid="{00000000-0006-0000-0000-000006000000}">
      <text>
        <r>
          <rPr>
            <b/>
            <sz val="9"/>
            <color indexed="81"/>
            <rFont val="Tahoma"/>
            <family val="2"/>
          </rPr>
          <t xml:space="preserve">Cargar a 30 de abril/21-ejecucion (I) tri/21 </t>
        </r>
        <r>
          <rPr>
            <sz val="9"/>
            <color indexed="81"/>
            <rFont val="Tahoma"/>
            <family val="2"/>
          </rPr>
          <t xml:space="preserve">
</t>
        </r>
      </text>
    </comment>
    <comment ref="S146" authorId="2" shapeId="0" xr:uid="{00000000-0006-0000-0000-000007000000}">
      <text>
        <r>
          <rPr>
            <b/>
            <sz val="9"/>
            <color indexed="81"/>
            <rFont val="Tahoma"/>
            <family val="2"/>
          </rPr>
          <t xml:space="preserve">Cargar a 30  de julio/21-ejecucion (II) tri-21 </t>
        </r>
        <r>
          <rPr>
            <sz val="9"/>
            <color indexed="81"/>
            <rFont val="Tahoma"/>
            <family val="2"/>
          </rPr>
          <t xml:space="preserve">
</t>
        </r>
      </text>
    </comment>
    <comment ref="I149" authorId="2" shapeId="0" xr:uid="{00000000-0006-0000-0000-000009000000}">
      <text>
        <r>
          <rPr>
            <b/>
            <sz val="9"/>
            <color indexed="81"/>
            <rFont val="Tahoma"/>
            <family val="2"/>
          </rPr>
          <t xml:space="preserve">Cargar a 30 enero/21-ejecucion (IV) tri/20 </t>
        </r>
        <r>
          <rPr>
            <sz val="9"/>
            <color indexed="81"/>
            <rFont val="Tahoma"/>
            <family val="2"/>
          </rPr>
          <t xml:space="preserve">
</t>
        </r>
      </text>
    </comment>
    <comment ref="N149" authorId="2" shapeId="0" xr:uid="{00000000-0006-0000-0000-00000A000000}">
      <text>
        <r>
          <rPr>
            <b/>
            <sz val="9"/>
            <color indexed="81"/>
            <rFont val="Tahoma"/>
            <family val="2"/>
          </rPr>
          <t xml:space="preserve">Cargar a 30 enero/21-ejecucion (IV) tri/20 </t>
        </r>
        <r>
          <rPr>
            <sz val="9"/>
            <color indexed="81"/>
            <rFont val="Tahoma"/>
            <family val="2"/>
          </rPr>
          <t xml:space="preserve">
</t>
        </r>
      </text>
    </comment>
    <comment ref="S149" authorId="2" shapeId="0" xr:uid="{00000000-0006-0000-0000-00000B000000}">
      <text>
        <r>
          <rPr>
            <b/>
            <sz val="9"/>
            <color indexed="81"/>
            <rFont val="Tahoma"/>
            <family val="2"/>
          </rPr>
          <t xml:space="preserve">Cargar a 30 enero/21-ejecucion (IV) tri/20 </t>
        </r>
        <r>
          <rPr>
            <sz val="9"/>
            <color indexed="81"/>
            <rFont val="Tahoma"/>
            <family val="2"/>
          </rPr>
          <t xml:space="preserve">
</t>
        </r>
      </text>
    </comment>
    <comment ref="I150" authorId="2" shapeId="0" xr:uid="{00000000-0006-0000-0000-00000D000000}">
      <text>
        <r>
          <rPr>
            <b/>
            <sz val="9"/>
            <color indexed="81"/>
            <rFont val="Tahoma"/>
            <family val="2"/>
          </rPr>
          <t xml:space="preserve">Revisar a 30 enero/21-El cargue del PAS/21 y ejecucion (IV) tri/20 </t>
        </r>
        <r>
          <rPr>
            <sz val="9"/>
            <color indexed="81"/>
            <rFont val="Tahoma"/>
            <family val="2"/>
          </rPr>
          <t xml:space="preserve">
</t>
        </r>
      </text>
    </comment>
    <comment ref="N150" authorId="2" shapeId="0" xr:uid="{00000000-0006-0000-0000-00000E000000}">
      <text>
        <r>
          <rPr>
            <b/>
            <sz val="9"/>
            <color indexed="81"/>
            <rFont val="Tahoma"/>
            <family val="2"/>
          </rPr>
          <t xml:space="preserve">Revisar a 30 de abril/21-El cargue ejecucion (I) tri/21 </t>
        </r>
        <r>
          <rPr>
            <sz val="9"/>
            <color indexed="81"/>
            <rFont val="Tahoma"/>
            <family val="2"/>
          </rPr>
          <t xml:space="preserve">
</t>
        </r>
      </text>
    </comment>
    <comment ref="S150" authorId="2" shapeId="0" xr:uid="{00000000-0006-0000-0000-00000F000000}">
      <text>
        <r>
          <rPr>
            <b/>
            <sz val="9"/>
            <color indexed="81"/>
            <rFont val="Tahoma"/>
            <family val="2"/>
          </rPr>
          <t xml:space="preserve">Revisar a 30  de julio/21-El cargue ejecucion (II) tri-21 </t>
        </r>
        <r>
          <rPr>
            <sz val="9"/>
            <color indexed="81"/>
            <rFont val="Tahoma"/>
            <family val="2"/>
          </rPr>
          <t xml:space="preserve">
</t>
        </r>
      </text>
    </comment>
    <comment ref="I213" authorId="2" shapeId="0" xr:uid="{00000000-0006-0000-0000-000011000000}">
      <text>
        <r>
          <rPr>
            <b/>
            <sz val="9"/>
            <color indexed="81"/>
            <rFont val="Tahoma"/>
            <family val="2"/>
          </rPr>
          <t xml:space="preserve">Cargar a 30 enero/21-ejecucion (IV) tri/20 </t>
        </r>
        <r>
          <rPr>
            <sz val="9"/>
            <color indexed="81"/>
            <rFont val="Tahoma"/>
            <family val="2"/>
          </rPr>
          <t xml:space="preserve">
</t>
        </r>
      </text>
    </comment>
    <comment ref="I217" authorId="2" shapeId="0" xr:uid="{00000000-0006-0000-0000-000012000000}">
      <text>
        <r>
          <rPr>
            <b/>
            <sz val="9"/>
            <color indexed="81"/>
            <rFont val="Tahoma"/>
            <family val="2"/>
          </rPr>
          <t xml:space="preserve">Cargar a 30 enero/21-ejecucion (IV) tri/20 </t>
        </r>
        <r>
          <rPr>
            <sz val="9"/>
            <color indexed="81"/>
            <rFont val="Tahoma"/>
            <family val="2"/>
          </rPr>
          <t xml:space="preserve">
</t>
        </r>
      </text>
    </comment>
    <comment ref="I218" authorId="2" shapeId="0" xr:uid="{00000000-0006-0000-0000-000013000000}">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sharedStrings.xml><?xml version="1.0" encoding="utf-8"?>
<sst xmlns="http://schemas.openxmlformats.org/spreadsheetml/2006/main" count="1246" uniqueCount="883">
  <si>
    <t>INDICADOR</t>
  </si>
  <si>
    <t>Observaciones</t>
  </si>
  <si>
    <t>META</t>
  </si>
  <si>
    <t>ACTIVIDADES</t>
  </si>
  <si>
    <t>EVIDENCIA</t>
  </si>
  <si>
    <t>DIRECCIONAMIENTO ESTRATEGICO</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</si>
  <si>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</si>
  <si>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</si>
  <si>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</si>
  <si>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</si>
  <si>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</si>
  <si>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</si>
  <si>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</si>
  <si>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</si>
  <si>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</si>
  <si>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</si>
  <si>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</si>
  <si>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</si>
  <si>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MONITOREO, SEGUIMIENTO Y EVALUACION DEL PLAN DE ACCION INSTITUCIONAL</t>
  </si>
  <si>
    <t>Acumulado al Tercer Trimestre</t>
  </si>
  <si>
    <t>% Cumplimiento
III Trimestre</t>
  </si>
  <si>
    <t>Acumulado al Segundo Trimestre</t>
  </si>
  <si>
    <t>% de Cumplimiento
II Trimestre</t>
  </si>
  <si>
    <t>% de Cumplimiento
I Trimestre</t>
  </si>
  <si>
    <t>numerador
(ejecutado)</t>
  </si>
  <si>
    <t>denominador
(programado)</t>
  </si>
  <si>
    <t>MONITOREO, SEGUIMIENTO Y EVALUACION - III TRIMESTRE</t>
  </si>
  <si>
    <t>MONITOREO, SEGUIMIENTO Y EVALUACION - II TRIMESTRE</t>
  </si>
  <si>
    <t>MONITOREO, SEGUIMIENTO Y EVALUACION - I TRIMESTRE</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</si>
  <si>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</si>
  <si>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</si>
  <si>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</si>
  <si>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</si>
  <si>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</si>
  <si>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</si>
  <si>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</si>
  <si>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</si>
  <si>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</si>
  <si>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</si>
  <si>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</si>
  <si>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</si>
  <si>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</si>
  <si>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</si>
  <si>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</si>
  <si>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</si>
  <si>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</si>
  <si>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</si>
  <si>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</si>
  <si>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</si>
  <si>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</si>
  <si>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</si>
  <si>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</si>
  <si>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</si>
  <si>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</si>
  <si>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</si>
  <si>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</si>
  <si>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</si>
  <si>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</si>
  <si>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</si>
  <si>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</si>
  <si>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</si>
  <si>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Trimestral</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</si>
  <si>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</si>
  <si>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</si>
  <si>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</si>
  <si>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</si>
  <si>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</si>
  <si>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</si>
  <si>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</si>
  <si>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</si>
  <si>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</si>
  <si>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</si>
  <si>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</si>
  <si>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</si>
  <si>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</si>
  <si>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</si>
  <si>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</si>
  <si>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</si>
  <si>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</si>
  <si>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</si>
  <si>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</si>
  <si>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</si>
  <si>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</si>
  <si>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</si>
  <si>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</si>
  <si>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</si>
  <si>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</si>
  <si>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</si>
  <si>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</si>
  <si>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</si>
  <si>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</si>
  <si>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</si>
  <si>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</si>
  <si>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</si>
  <si>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</si>
  <si>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</si>
  <si>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</si>
  <si>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</si>
  <si>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</si>
  <si>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</si>
  <si>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</si>
  <si>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</si>
  <si>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</si>
  <si>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</si>
  <si>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</si>
  <si>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</si>
  <si>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</si>
  <si>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</si>
  <si>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</si>
  <si>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</si>
  <si>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</si>
  <si>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</si>
  <si>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</si>
  <si>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</si>
  <si>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</si>
  <si>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</si>
  <si>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</si>
  <si>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</si>
  <si>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</si>
  <si>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</si>
  <si>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</si>
  <si>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</si>
  <si>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</si>
  <si>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</si>
  <si>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</si>
  <si>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</si>
  <si>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</si>
  <si>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</si>
  <si>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</si>
  <si>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</si>
  <si>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</si>
  <si>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</si>
  <si>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</si>
  <si>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</si>
  <si>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</si>
  <si>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</si>
  <si>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</si>
  <si>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</si>
  <si>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</si>
  <si>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</si>
  <si>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</si>
  <si>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</si>
  <si>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</si>
  <si>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</si>
  <si>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</si>
  <si>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</si>
  <si>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</si>
  <si>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</si>
  <si>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</si>
  <si>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</si>
  <si>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</si>
  <si>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Concientizar en la entidad la importancia de la implementación de la Política Digital</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</si>
  <si>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</si>
  <si>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</si>
  <si>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</si>
  <si>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</si>
  <si>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Apoyar la implementación de la facturación electrónica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</si>
  <si>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</si>
  <si>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</si>
  <si>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</si>
  <si>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</si>
  <si>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Procedimiento</t>
  </si>
  <si>
    <t>Formatos de solicitud interna</t>
  </si>
  <si>
    <t>Proyectos de fortalecimiento TIC</t>
  </si>
  <si>
    <t>Número de software en funcionamiento según la normatividad de la entidad/Total de software adquiridos * 100</t>
  </si>
  <si>
    <t>Procedimiento creado</t>
  </si>
  <si>
    <t>Solicitudes de servicios  atendidas en el periodo/Total de solicitudes de servicios  * 100</t>
  </si>
  <si>
    <t>Aportes realizados a la planificación y ejecución de proyectos / Total de proyectos propuestos por la entidad * 100</t>
  </si>
  <si>
    <t>1)Formular a más tardar el 10 de febrero el Programa Anual de Auditorías, el cual será revisado y aprobado por  el Comité de Control Interno (CICI).
2)Desarrollar en un 100% el Programa Anual de Aduditoría aprobado por el CICI</t>
  </si>
  <si>
    <t>Informes de Auditoría e Informes de gestión de la OCI</t>
  </si>
  <si>
    <t>Dos (2) sesiones de Comité Institucional de Control Interno</t>
  </si>
  <si>
    <t>Conjuntamente con la Dirección convocar a Comité de Control Interno, como mínimo dos (2) veces al año.</t>
  </si>
  <si>
    <t>Actas de Comité.</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</si>
  <si>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</si>
  <si>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</si>
  <si>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1.3.1. Acompañamiento y participación en   Comité Directivo  y demás Comités del IDS.</t>
  </si>
  <si>
    <t>2. Proyectar actos administrativos</t>
  </si>
  <si>
    <t>2.1.1. Atender oportunamente los requerimientos de la Dirección de la entidad respecto a la elaboración de proyectos de actos administrativos</t>
  </si>
  <si>
    <t>3. Emitir conceptos jurídicos</t>
  </si>
  <si>
    <t>3.1.1. Atender con diligencia la solicitud de conceptos jurídicos solicitados por la Dirección del Instituto.</t>
  </si>
  <si>
    <t>4. Dar respuesta oportuna  a derechos de petición que son trasladados a esta oficina</t>
  </si>
  <si>
    <t>4.1.1. Una vez recibido el Derecho de Petición, se deben efectuar las tareas de registro, revisión, trámite y respuesta oportuna al peticionario.</t>
  </si>
  <si>
    <t>1. Inventariar los procesos adelantados en contra y a favor del IDS</t>
  </si>
  <si>
    <t>1.1.1. Alimentar permanentemente la base de datos de los procesos judiciales que se adelantan en la entidad, a fin de mantener la organización, información y control de los mismos.</t>
  </si>
  <si>
    <t>2.Contestar o formular demandas y demás actuaciones que sustenten la posición de la entidad</t>
  </si>
  <si>
    <t>2.1.1. Notificación de la demanda</t>
  </si>
  <si>
    <t>2.1.2. Asignar el abogado que llevará el proceso</t>
  </si>
  <si>
    <t>2.1.3. Realizar seguimiento</t>
  </si>
  <si>
    <t>3.Atender acciones de tutela impetradas</t>
  </si>
  <si>
    <t>3.1.1. Notificación</t>
  </si>
  <si>
    <t>3.1.2. Dar respuesta una vez se alleguen los soportes por la dependencia responsable</t>
  </si>
  <si>
    <t>3.1.3. Seguimiento</t>
  </si>
  <si>
    <t>1.     Convocar y desarrollar el Comité de Conciliación y Defensa Judicial</t>
  </si>
  <si>
    <t>1.1.1  Convocar a Comité de Conciliación conforme a solicitudes de conciliación y fechas programadas por la Procuraduría.</t>
  </si>
  <si>
    <t>1.    Propender por la reducción  de demandas y condenas en contra de la entidad, respecto a acciones u omisiones.</t>
  </si>
  <si>
    <t>1.1.1.  Identificar permanentemente las causas que generan los procesos judiciales</t>
  </si>
  <si>
    <t>1.2.1. Recomendar a la dirección de la entidad la continuidad de la contratación de los profesionales que ejercen la defensa judicial de la entidad.</t>
  </si>
  <si>
    <t>1.   Mantener al día los procesos de investigación disciplinaria a que haya lugar</t>
  </si>
  <si>
    <t>1.1.1.  Practicar las diligencias preliminares.</t>
  </si>
  <si>
    <t>1.1.2.  Estudiar y tomar decisiones de abrir o no investigaciones por hechos o actos de los funcionarios que puedan configurar faltas disciplinarias.</t>
  </si>
  <si>
    <t>1.2.1. Llevar a cabo los procesos de investigación conforme lo establece la Ley 734 de 2002 (Código Único Disciplinario).</t>
  </si>
  <si>
    <t>1.2.2. Llevar para registro y control una base de datos actualizada de los procesos.</t>
  </si>
  <si>
    <t>1.2.3.  Rendir los informes exigidos en la norma.</t>
  </si>
  <si>
    <t>1.2.4. Hacer seguimiento al proceso</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</si>
  <si>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</si>
  <si>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</si>
  <si>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</si>
  <si>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</si>
  <si>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</si>
  <si>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</si>
  <si>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</si>
  <si>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</si>
  <si>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</si>
  <si>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</si>
  <si>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</si>
  <si>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</si>
  <si>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</si>
  <si>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</si>
  <si>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</si>
  <si>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</si>
  <si>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</si>
  <si>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</si>
  <si>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</si>
  <si>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</si>
  <si>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 xml:space="preserve"> - Recibo de los bienes o servicios y tramite del pago correspondiente</t>
  </si>
  <si>
    <t>Facturas de venta de bienes, o de servicios</t>
  </si>
  <si>
    <t>Publicar los documentos contractuales requeridos y en los términos legales</t>
  </si>
  <si>
    <t xml:space="preserve"> - Revisión de los documentos a insertar en el SECOP</t>
  </si>
  <si>
    <t>Documentos publicados en el SECOP</t>
  </si>
  <si>
    <t xml:space="preserve"> - Inserción en el SECOP de los documentos</t>
  </si>
  <si>
    <t xml:space="preserve"> - Verificación y seguimiento a la publicación de los documentos</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</si>
  <si>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</si>
  <si>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</si>
  <si>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</si>
  <si>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</si>
  <si>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</si>
  <si>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</si>
  <si>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</si>
  <si>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</si>
  <si>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de acuerdo a fechas definidas por el Ministerio de Salud y Protección Social  el 100% de las Mesas de Saneamiento de los Aportes Patronales del Departamento </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</si>
  <si>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</si>
  <si>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</si>
  <si>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 xml:space="preserve">Realizar el seguimiento al 100% de los recursos asignados a las ESE del Departamento </t>
  </si>
  <si>
    <t xml:space="preserve"> Concepto Técnico de las modificaciones para incorporar los recursos del MSPS- Realizar seguimiento a través de las plataforma SIHO o el medio que defina el MSP- Preparar los informes correspondientes en la priodicida exigida por el MSPS</t>
  </si>
  <si>
    <t>Conceptos Técncios expedidos- Informes presentados al MSPS sobre seguimiento de recursos</t>
  </si>
  <si>
    <t xml:space="preserve">Presupuesto de ESE aprobados por el CONFIS Departamental y adoptados por las Juntas directivas de las ESE, al igual que sus modificaciones y Planes de cargos. </t>
  </si>
  <si>
    <t>Circular directriz elaboración presupuesto ingresos y gastos. Presupuestos elaborados. Presupuestos programados. Modificaciones presupuestales asesoradas.  Conceptos aprobación presupuesto y modificaciones a los mismos.</t>
  </si>
  <si>
    <t xml:space="preserve">Presupuesto de ESE con aplicación del Catalogo de Clasificación Presupuestal para el 2022  </t>
  </si>
  <si>
    <t>Coordinar nivel nacional capacitaciones para aplicación del CCPT, al igual que definir el Clasificador Presupuestal para las ESE</t>
  </si>
  <si>
    <t>Circulares invitación a capacitaciones tanto del nivel nacional como del IDS sobre aplicación del Catalogo de Clasificación Presupuestal aplicado a las ESE- Catalogo definido para las ESE del Departamento</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</si>
  <si>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</si>
  <si>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</si>
  <si>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</si>
  <si>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</si>
  <si>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</si>
  <si>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</si>
  <si>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</si>
  <si>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</si>
  <si>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Coordinar la aplicación de los recursos de Rentas Cedidas, para cofinanciar el régimen subsidado en el 2021. Ajustar de acuerdo a la LMA los recursos girados con y sin situación de fondos</t>
  </si>
  <si>
    <t>Documentos de constitución de Reservas y Cuentas por pagar, cuadro operaciones de cierre.</t>
  </si>
  <si>
    <t>Ejecutar Presupuesto con disponibilidades, registros  y definitivas presupuestales requeridos por el Ordenador</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</si>
  <si>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</si>
  <si>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</si>
  <si>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</si>
  <si>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</si>
  <si>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</si>
  <si>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</si>
  <si>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</si>
  <si>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</si>
  <si>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</si>
  <si>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</si>
  <si>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</si>
  <si>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</si>
  <si>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</si>
  <si>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</si>
  <si>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Saneamiento de Aportes Patronales -2012-2016 / Total de ESE Del Departamento con 100% Saneamiento Aportes Patronales )*100</t>
  </si>
  <si>
    <t>No. ESE con % Indicadores Financieros Trimestrales  / Total de ESE Del Departamento con 100% Seguimiento Indicadores Financieros* 100)</t>
  </si>
  <si>
    <t>No. ESE con % conceptos Técnicos e Informess  / Total de ESE Del Departamento con 100% Seguimiento recursos MSPS* 100)</t>
  </si>
  <si>
    <t xml:space="preserve">Recursos ejecutados para coofinanciación  del Aseguramiento/ total recursos asingados para el aseguramiento. </t>
  </si>
  <si>
    <t>Actos Administrativos constitución de Reservas,  Cuentas por pagar e incoporación Presupuestal de los resultados del cierre</t>
  </si>
  <si>
    <t xml:space="preserve">Informes contables presentados a los Entes Nacionales y de Control/ No.Informes Contables solicitados por los Entidades </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</si>
  <si>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</si>
  <si>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</si>
  <si>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</si>
  <si>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</si>
  <si>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carpeta de Historia laboral</t>
  </si>
  <si>
    <t>Inducción al personal vinculado.</t>
  </si>
  <si>
    <t>formato de asistencia</t>
  </si>
  <si>
    <t>Circular de información y requerimiento a jefes inmediatos sobre la la evaluación del desempeño laboral de los funcionarios inscritos en carrera.</t>
  </si>
  <si>
    <t>Circular fisica o e-mail</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</si>
  <si>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</si>
  <si>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</si>
  <si>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</si>
  <si>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Registro de autorizaciones de las profesiones y ocupaciones del área de salud  y reporte mensual al RETHUS.</t>
  </si>
  <si>
    <t>registro y resoluciones</t>
  </si>
  <si>
    <t>Organizar  reuniones del Comité de Servicio Social Obligatorio en cumplimiento de sus competencias</t>
  </si>
  <si>
    <t>Oficios enviados por los profesionales y convocatoria.</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</si>
  <si>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</si>
  <si>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</si>
  <si>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</si>
  <si>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</si>
  <si>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</si>
  <si>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</si>
  <si>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</si>
  <si>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</si>
  <si>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</si>
  <si>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</si>
  <si>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</si>
  <si>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</si>
  <si>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</si>
  <si>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</si>
  <si>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</si>
  <si>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</si>
  <si>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</si>
  <si>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</si>
  <si>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</si>
  <si>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</si>
  <si>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</si>
  <si>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</si>
  <si>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</si>
  <si>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</si>
  <si>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</si>
  <si>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</si>
  <si>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</si>
  <si>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</si>
  <si>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</si>
  <si>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</si>
  <si>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</si>
  <si>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</si>
  <si>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</si>
  <si>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</si>
  <si>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Integrar la planificacion del programa Hospitales Seguros Frente a Desastres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</si>
  <si>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</si>
  <si>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</si>
  <si>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</si>
  <si>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</si>
  <si>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</si>
  <si>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</si>
  <si>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</si>
  <si>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</si>
  <si>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</si>
  <si>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</si>
  <si>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</si>
  <si>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</si>
  <si>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</si>
  <si>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</si>
  <si>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</si>
  <si>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</si>
  <si>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</si>
  <si>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</si>
  <si>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</si>
  <si>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Sanidad Portuaria</t>
  </si>
  <si>
    <t>(# Actividades programadas / # Actividades ejecutadas) * 100</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</si>
  <si>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</si>
  <si>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</si>
  <si>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</si>
  <si>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</si>
  <si>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</si>
  <si>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</si>
  <si>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</si>
  <si>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</si>
  <si>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</si>
  <si>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</si>
  <si>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</si>
  <si>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</si>
  <si>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</si>
  <si>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</si>
  <si>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</si>
  <si>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</si>
  <si>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</si>
  <si>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</si>
  <si>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</si>
  <si>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</si>
  <si>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</si>
  <si>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Circular
Actas, 
correos
Listados de asistencia</t>
  </si>
  <si>
    <t>Acta de Reunión</t>
  </si>
  <si>
    <t>Base de datos</t>
  </si>
  <si>
    <t>Acta</t>
  </si>
  <si>
    <t>Circular</t>
  </si>
  <si>
    <t>Informe</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</si>
  <si>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</si>
  <si>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</si>
  <si>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</si>
  <si>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</si>
  <si>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</si>
  <si>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Realizar contrato de prestacion de servicios  de salud a la  atencion de la poblacion inimputables de acuerdo a lineamientos y recursosos transferidos por la Nación.</t>
  </si>
  <si>
    <t>Realizar procesos de radicación, Auditoría y Pago de los servicios de salud de urgencias a migrantes de frontera con Colombia en el marco del Decreto 2408 de 2018.</t>
  </si>
  <si>
    <t>Prestacion de Servicios de Salud Dr  SIGWARD ABIMELECH PEÑALOZA ECHAVEZ</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</si>
  <si>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</si>
  <si>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</si>
  <si>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</si>
  <si>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</si>
  <si>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</si>
  <si>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</si>
  <si>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</si>
  <si>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</si>
  <si>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</si>
  <si>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</si>
  <si>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</si>
  <si>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</si>
  <si>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</si>
  <si>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</si>
  <si>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100% Plan de Accion en Salud (PAS) 2020 con  actividades enfocadas a intervenir  las prioridades en salud publica del PTS 2020 - 2023</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</si>
  <si>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</si>
  <si>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</si>
  <si>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</si>
  <si>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</si>
  <si>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</si>
  <si>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</si>
  <si>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</si>
  <si>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</si>
  <si>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</si>
  <si>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</si>
  <si>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Archivos planos notificacion de los eventos de interes en salud publica ( EISP)</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</si>
  <si>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</si>
  <si>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</si>
  <si>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</si>
  <si>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</si>
  <si>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</si>
  <si>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</si>
  <si>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</si>
  <si>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</si>
  <si>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No de capacitaciones, asesorías y asistencias técnicas realizadas/ No de asistencias técnicas programadas *100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</si>
  <si>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</si>
  <si>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</si>
  <si>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</si>
  <si>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</si>
  <si>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</si>
  <si>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</si>
  <si>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</si>
  <si>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</si>
  <si>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Número de  IPS  de atencion a poblacion migrante  Asesoradas  en Resolucion 3100 de 2019 /  Total de IPS programadas.</t>
  </si>
  <si>
    <t>CONTROL INTERNO DE GESTION</t>
  </si>
  <si>
    <t>GESTION JURIDICA DE RECUPERACION DE CARTERA</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</si>
  <si>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</si>
  <si>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POBLACIONES VULNERABLES (NNA)</t>
  </si>
  <si>
    <t xml:space="preserve">
Realizar seguimiento  al 100% de  las  IPS  en la implementación  de la RPMS, para la prevención la EDA </t>
  </si>
  <si>
    <t>Realizar  4 seguimiento  a  las IPS Publicas  de los 39 municipios en  la adherencia a GPC, protocolos, guías y lineamientos vigentes para la atención de la  EDA.</t>
  </si>
  <si>
    <t>No de seguimientos realizadas/ No de asistencias técnicas programadas *100</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</si>
  <si>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</si>
  <si>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</si>
  <si>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</si>
  <si>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</si>
  <si>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 xml:space="preserve">Realizar 4 seguimientos  al  reporte de  los  indicadores y análisis del comportamiento epidemiológico del evento (picos respiratorios) en las IPS de la red publica y privada  que cuentan con la estrategias de Sala ERA. </t>
  </si>
  <si>
    <t>Lograr alianzas trans sectoriales con 3 actores estrategicos en el componente comunitario de la estrategia de AIEPI Las practicas claves relacionadas con IRA</t>
  </si>
  <si>
    <t>Realizar 2 socializaciones de la estrategia AIEPI componente comunitario a traves de escuelas de padres  en municipios pirorizados con Secretaria de educacion departamental</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</si>
  <si>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</si>
  <si>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</si>
  <si>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</si>
  <si>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</si>
  <si>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</si>
  <si>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</si>
  <si>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</si>
  <si>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</si>
  <si>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</si>
  <si>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Liderar 4 subcomité de medidas de rehabilitación,   orientado a generar un espacio de articulacion y seguimiento para la identificacion de las diferentes barreras en salud.</t>
  </si>
  <si>
    <t xml:space="preserve">Brindar una (1) Asistencia Tecnica a 4 Municipios (Cúcuta, Los Patios, Villa del Rosario,  Ocaña)  en  la implementacion del programa  PAPSIVI </t>
  </si>
  <si>
    <t>20 Municipios con implementación del protocolo de Atencion  Integral en Salud con enfoque Psicosocial  en Victimas del Conflicto Armado</t>
  </si>
  <si>
    <t>Realizar 2 Seguimientos a la  implementacion del protocolo de atencion a victimas mediante acto administrativo, en los 40 municipios del departamento, las EAPB  y en las ESES  presentes en el territorio.</t>
  </si>
  <si>
    <t>DT POBLACIONES VULNERABLES (victimas)</t>
  </si>
  <si>
    <t xml:space="preserve">Realizar (1) Asistencia Tecnica para la Implementacion del VIVANTO,  en las ESES presentes en el territorio </t>
  </si>
  <si>
    <t>32 Municipios asesorados y asistidos técnicamente  en el procesos de enfoque diferencial para la  formulación y desarrollo de objetivos, estrategias y acciones acordes en el marco de la garantía de derechos de las Personas con Discapacidad.</t>
  </si>
  <si>
    <t xml:space="preserve">Brindar 1 asesorias y asistencia tecnica a los Cuarenta (40) municipios en el registro de localizacion y caracterizacion de personas con discapacidad y certificacion de discapacidad en el marco de la Resolucion 113 de 2020. </t>
  </si>
  <si>
    <t>Realizar una (1) asistencia tecnica a las EAPB del Departamento en el seguimiento a las acciones a la poblacion con discapacidad en el marco de la pandemia Covid 19 con su red prestadora.</t>
  </si>
  <si>
    <t>Asistencia tecnica en la formulacion del Plan de Acción Institucional 2022 programado con Coordinadores de Grupos, Subgrupos y Dimensiones del PDSP,  Planeación y el Director del IDS</t>
  </si>
  <si>
    <t>Elaboración de  plan de Accion  institucional 2022</t>
  </si>
  <si>
    <t>Elaboración de Informe de Evaluación y Seguimiento trimestralmente del Plan de Acción Institucional 2022</t>
  </si>
  <si>
    <t xml:space="preserve">MACROPROCESO </t>
  </si>
  <si>
    <t>Direccionamiento
Estrategico</t>
  </si>
  <si>
    <t>Elaborar el Plan Anticorrupcion de la Entidad 2022</t>
  </si>
  <si>
    <t>Presentación y aprobación del plan de acción en salud-pas y el componente operativo anual de inversiones coai 2022 ante el consejo de gobierno</t>
  </si>
  <si>
    <t>Asesorar y verificar el cumplimento del estandar de infraestructura fisica de la Resolución 2003 de 2014</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</si>
  <si>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</si>
  <si>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</si>
  <si>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Mantener actualizados los contenidos de la página web de la entidad en  cumplimiento de la normatividad vigente.</t>
  </si>
  <si>
    <t xml:space="preserve">
Dar cumplimiento a la política editorial institucional
</t>
  </si>
  <si>
    <t xml:space="preserve">Política Editorial aplicada
</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</si>
  <si>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</si>
  <si>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</si>
  <si>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</si>
  <si>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</si>
  <si>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</si>
  <si>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</si>
  <si>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</si>
  <si>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</si>
  <si>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Diligenciar el formulario de MECI en la pataforma FURAG</t>
  </si>
  <si>
    <t>Certificacion obtenida resultado de la evaluacionj</t>
  </si>
  <si>
    <t>Gestión de Control Interno</t>
  </si>
  <si>
    <t>A ESPERAS DE APROBACION DE PLAN ANUAL DE AUDITORIA VIGENCIA 2022</t>
  </si>
  <si>
    <t>GESTION JURIDICA</t>
  </si>
  <si>
    <t xml:space="preserve">GESTION CONTRACTUAL </t>
  </si>
  <si>
    <t xml:space="preserve">Entrega y cargue oportuno en la plataforma del SIHO de Minprotección Social </t>
  </si>
  <si>
    <t>Coordinar la entrega y validación de  la información hospitalaria en la aplicación del Decreto 2193 de 2004, a todas la Red Pública del Departamento.</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</si>
  <si>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</si>
  <si>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</si>
  <si>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del  PSFF de la ESE con PSFF y Informe elaborado Seguimiento Trimestral de las ESE con PSFF.                 </t>
  </si>
  <si>
    <r>
      <t xml:space="preserve">Documento de Distribución recursos SGP- Subsidio Oferta por ESE y por Municipio aprobados por Comité Directivo-  Indicadores Financieros concertado por ESE y Certificaciones trimestrales de seguimiento </t>
    </r>
    <r>
      <rPr>
        <sz val="11"/>
        <color rgb="FF3D3D3D"/>
        <rFont val="Arial"/>
        <family val="2"/>
      </rPr>
      <t>.</t>
    </r>
  </si>
  <si>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2020 de las ESE del Departamento e incorporación de Cuentas por Cobrar recaudadas. </t>
  </si>
  <si>
    <t xml:space="preserve">Presentar al MSPS  y al Departamento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</si>
  <si>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</si>
  <si>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</si>
  <si>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Cumplir con la información financiera que requieran las áreas involucradas en el Plan de Desarrollo</t>
  </si>
  <si>
    <t>Colaborar en la elaboración y ejecución del Plan de Desarrollo del Departamento en lo correspondiente a recursos financieros del sector salud</t>
  </si>
  <si>
    <t>Resolución (s) de distribución de recursos de confinanciación por municipios y cuadro de distribución por fuentes del régimen subsidiado- Acto Administrativo de ajustes de recursos con y sin situación de fondos de acuerdo a la LMA mensual</t>
  </si>
  <si>
    <t>Operaciones de cierre plasmadas en Acto Adminsitrativo de incorporación de saldos, recursos sin aforar, reservas presupuestales</t>
  </si>
  <si>
    <t xml:space="preserve">Efectuar reuniones para realizar el cierre vigencia 2020 de la Sede del Instituto Departamental de Salud con la conciliación entre las Oficinas de Presupuesto , contabilidad y Tesoreria y producir los Actos Administrativos </t>
  </si>
  <si>
    <t>Desarrollo de actividades financieras: Reuniones con las Oficinas encargadas de manejar proyectos para obtener la programación y poder tener la  Ejecución del Presupuesto vigencia 2021</t>
  </si>
  <si>
    <t>Reuniones Virtuales y presenciales  tanto para la programacion como para la Ejecución presupuestal de Ingresos y Gastos</t>
  </si>
  <si>
    <t>Registro Presupuestal de la vigenia 2021  con sus ejecución de disponibildiades, registros y definitivas presupuestales. Recaudos de Tesoreria, pago de compromisos: Conciliaciones, boletines de caja, elaboración y presentación de informes</t>
  </si>
  <si>
    <t>Cuentas de cobro con el cumplimiento de los requisitos registradas y pagadas</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</si>
  <si>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</si>
  <si>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2020 revisados /Total de ESE del Departamento *100)</t>
  </si>
  <si>
    <t>(No. de capacitaciones programadas  / Total de capacitaciones realizadas a las  ESE Departamentales*100) - Cataloogo de Clasificación Presupuestal definido</t>
  </si>
  <si>
    <t>Valor asignado , tramitado y  avalado para pago de los recursos del Ministerio de Salud  y el Departamento para cada  ESE con PSFF viabilizado por el Ministerio de Hacienda / Total recursos asignados a la ESE para ejecutarlos.</t>
  </si>
  <si>
    <t xml:space="preserve">Número de municipios evaluados / total municipios certificados </t>
  </si>
  <si>
    <t xml:space="preserve"> 11 Ejecuciones presupuestales de Ingresos y Gastos</t>
  </si>
  <si>
    <t>GESTION FINANCIERA</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</si>
  <si>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</si>
  <si>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</si>
  <si>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 xml:space="preserve">Búsqueda activa de Prestadores no habilitados (directorio telefónico, revistas, página web).   </t>
  </si>
  <si>
    <t>Acta  de visita, registro de prestadores nuevos.</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</si>
  <si>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</si>
  <si>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 xml:space="preserve"> Programación anual de visitas,
Informes de visitas realizadas</t>
  </si>
  <si>
    <t xml:space="preserve">Seguimiento, monitoreo y evaluación al  100% de la Red Pública  con planes de mantenimiento hospitalario </t>
  </si>
  <si>
    <t>Recepción  y trámite de quejas y reclamos interpuestas por usuarios afiliados al SGSSS.</t>
  </si>
  <si>
    <t>Registro de recepcion y tramite de quejas.</t>
  </si>
  <si>
    <t>100 % de quejas y reclamos interpuestas por los usuarios tramitadas</t>
  </si>
  <si>
    <t>Recepción, revisión de documentación y expedición de licencias de funcionamiento de equipos emisores de radiaciones ionizantes</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</si>
  <si>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</si>
  <si>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</si>
  <si>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</si>
  <si>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</si>
  <si>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</si>
  <si>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</si>
  <si>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</si>
  <si>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</si>
  <si>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</si>
  <si>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</si>
  <si>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</si>
  <si>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 xml:space="preserve">Asistencia Tecnica  y seguimiento a municipios a los procesos del regimen subsidiado.
</t>
  </si>
  <si>
    <t>Realizar seguimiento alos municipios sobre el acto administrativo que garantice la continuidad y la universalidad del regimen subsidiado</t>
  </si>
  <si>
    <t>Acto administrativo municipal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</si>
  <si>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</si>
  <si>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</si>
  <si>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</si>
  <si>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</si>
  <si>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</si>
  <si>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</si>
  <si>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</si>
  <si>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100% de  EAPB  con Seguimiento y Monitoreo por parte del Ente Territorial</t>
  </si>
  <si>
    <t>Mesa de conciliacion , 
Compromisos de depuracion y pago</t>
  </si>
  <si>
    <t>Auditorías de seguimiento a las EAPB en el cumplimiento de la Normatividad del Sistema de Garantía Social en Salud</t>
  </si>
  <si>
    <t>Actas, Informes</t>
  </si>
  <si>
    <t>Seguimiento a las EAPB en  la Ejecución de acciones de Salud pública de las Dimensiones de salud Mental y Dimensión de Poblaciones vulnerables.</t>
  </si>
  <si>
    <t xml:space="preserve">ATENCION EN SALUD </t>
  </si>
  <si>
    <t>100% de los municipios programados (PAS 2022), con asesoria y asistencia tecnica en formulacion de planes, programas o proyectos, que permitan el desarrollo de las estrategias definidas para los componentes de las diferentes Dimensiones del Plan Territorial de Salud 2020 - 2023</t>
  </si>
  <si>
    <t>100% de los municipios de jurisdiccion con monitoreo y evaluacion de la ejecucion del PAS 2022</t>
  </si>
  <si>
    <t>Realizar monitoreo y evaluacion del PAS 2022 formulados por los municipios de jurisdiccion.</t>
  </si>
  <si>
    <t>Actas o
Informes de monitoreo y seguimiento
Informe evaluacion tecnico financiera PAS 2022</t>
  </si>
  <si>
    <t>Numero de municipios con asesoria y asistencia tecnica PAS 2022, relacionada con las actividades pertinentes para lograr el desarrollo de las estrategias definidas para los componentes de las diferentes Dimensiones del Plan Territorial de Salud 2020 - 2023 / Total de municipios programados * 100</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</si>
  <si>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</si>
  <si>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</si>
  <si>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 xml:space="preserve">Numero de municipios con monitoero del PAS 2022 / Total de municipios * 100
</t>
  </si>
  <si>
    <t>Plan de intervenciones colectivas Departamental 2022</t>
  </si>
  <si>
    <t>Plan de intervenciones colectivas Departamental 2022  formulado</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</si>
  <si>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</si>
  <si>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Construir el PAS Departamental 2022, a partir de las prioridades en salud publica del PTS 2020-2023</t>
  </si>
  <si>
    <t>PAS Departamental 2022 formulado</t>
  </si>
  <si>
    <t xml:space="preserve">Plan de accion en salud  departamental 2022formulado </t>
  </si>
  <si>
    <t xml:space="preserve">
se realizo  el monitoreo  del proceso de cargue en   la plaforma SISIPRO de la ejecucion del III  trimestre del PAS 2021  se atendierons solicitudes y brindaron asistencias técnicas  a los municipios ; miediante los canales de comunicacion digital ( correo electronico; whatsAPP).
</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</si>
  <si>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</si>
  <si>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Numero de municipios categoria 4, 5 y 6 con  acciones de IVC de los factores de riesgo del ambiente, y de control de vectores y zoonosis de competencia del sector salud / Total municipios  4, 5 y 6  * 100</t>
  </si>
  <si>
    <t xml:space="preserve">Plan de accion en salud  departamental 2022formulado bajo linemaientos  y normativa. del ministerio de salud y proteccion social </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</si>
  <si>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2022.  </t>
  </si>
  <si>
    <t>En el  I Trimestre  se gestionaron  las  necesidades de insumos  de interes en salud publica urgencia manifiesta  para el laboratorio de salud , vigiancia en salud publica.</t>
  </si>
  <si>
    <t xml:space="preserve"> Se realiza inspeccion vigilancia y  Control    a  prestadores de  establecimientos farmaceuticos  en los muniicipios de  Cucuta, Villa del Rosario, los Patios.
</t>
  </si>
  <si>
    <t>plan de intervenciones colectivas formulado bajo  lineamientos de MSPS Ddefinidas en la RES 518 20152.</t>
  </si>
  <si>
    <t xml:space="preserve">según demanda </t>
  </si>
  <si>
    <t>Según demnada</t>
  </si>
  <si>
    <t>Se garantizo el analisis de muestras de aguas y alimentos  en el marco de la vigilancia  y control sanitario que se realiza desde salud ambiental en los 39 municipios y la secretaria de salud del municipio de Cúcuta en su jurisdiccion</t>
  </si>
  <si>
    <t>Para vigilancia de dengue, mortalidad de dengue, dengue NS1. Paralisis flacida aguda,sarampion Rubeola, fiebre amarilla, sindromes de rubeola congenito, difteria, tosferina, mortalidad IRAG, Zika, Chikunguña, covid-19, chagas.</t>
  </si>
  <si>
    <t>Cumplimiento en la entrega del reporte semanal : 13 reportes
Silencio Epidemiologico :0
Oportunidad en la notificación semanal: 520 archivos planos
Cumplimiento en el ajuste de casos: sospechoso 1178,probable 5219,laboratorio 23976,clinica 4472,nexo 285 ,descartado 16713 ,error digitacion 133
Ajuste de casos: 51976 casos notificados al SIVIGILA</t>
  </si>
  <si>
    <t>Asistencia tecnica  para el  el monitoreo PAS 2021, Y formulacion  2022. 
Asistencia tecnica  a los municipios sobre la implementacion y autoapreciacion de los 10 pasos de la estrategia IAMI.induccion sobre lineamiento tecnico  para el manejo integral a la denutricion Aguda , moderada y severa, en niños y niña de 0 a 59 meses de edad ES 350 2020.
asistencia tecnica personal de enfermeria de la ESE JORGE CRISTO SAHIUM, Coordinacion de salud publica municipio de Tibu  el funcionamiento del aplicativo WINSISVAN.
MESA DE SEGURIDAD LIMENTARIA NUTRICIONAL
Asistencia tecnica a los municipios del departamento sobre la formulacion del PAS 2022.
Se Desarrollo mesa de trabajo con el grupo de gestion para la formulacion de las propuestas PIC para la vigencia 2022 conforme la resolucion 3280 del 2018. 
e llevo a cabo reuniones al seguimiento del plan de trabajo de los 5 municipios que implementaron la estrategia CERS en la vigencia 2021.
Se participo en las convocatorias realizadas desde las diferentes entidades donde se trataron temas relacionados con la Dimension de sexualidad y derechos sexuales y reproductivos, mesa de salud, coves, proyecto de USAID, AIDFORS, MSPS, ICBF, Capacitacion al SSO lineamientos de la DSDSR
se participo en la convocatoria realizada por el area de participacion social del IDS mediante circular N° 066 22/02/2022 donde desde la dimension de sexualidad y derechos sexuales y reproductivo realizo la intervencion en el tema Prevencion de violencia contra niños y niñas dirigido a las madres FAMI del municipio de Villa del Rosario</t>
  </si>
  <si>
    <t xml:space="preserve">Asistencia tecnica  a IPS sobre liuneamientos del programa de HANSEN.
Asistencia tecnica a coordiandores de Pyp ; sobre sobre la implementacion y autoapreciacion 
induccion sobre lineamiento tecnico  para el manejo integral a la denutricion Aguda , moderada y severa, en niños
personal de enfermeria de la ESE JORGE CRISTO SAHIUM  el funcionamiento del aplicativo WINSISVAN.
capacitacion a profesionales de las IPS Y municipios de departamento aplicativo WINSISVAN.
Asistemcia tecnica en la guia integral de HANSEN a los muniicpios del departamento.
se realizo asistencia tecnica al seguimiento del reporte del COP ( cariados, obturados y perdido) con las IPS del Departamento.
se Desarrollo asistencia tecnica de manera presencial con las entidades teritorriales del Departamento en compañía del Ministerio de salud y proteccion Social y la OPS/OMS en el coonvenio marco para el control de Tabaco proyecto FCTC 2030.
Se logro mediante Decreto 238 expedido por el Gobernador de Norte de Santander, a los integrantes de la mesa para la instalación en el marco del Mecanismo Articulador   comité Intersectorial para la Prevención de las violencias de género, con énfasis en las violencias sexuales, violencia intrafamiliar y el abordaje integral de las víctimas, en compàñia del ministerio de Salud y Protección Social y asistencia técnica para la formulación del plan de acción y ruta de atención.
mediante circular N°009 del 02/02/2022 se realiza la convocatoria y se da el cronograma de las fechas estipuladas para las submesas, correos enviados a los diferentes actores que integran la submesa de salud sexual y cooperantes que prestan servicios de salud sexual y reproductiva a la poblacion migrantese tiene agendas de trabajo y actas de la reuniones realizadas
</t>
  </si>
  <si>
    <t>En el Primer trimestre del 2022 se realizó intervención  con control químico de accion residual  Rociado intra y peri a 322 viviendas y beneficiados 1093 habitantes y  5547 viviendas de comunidad rural, para el control de focos  de Malaria  en  municipios priorizados de acuerdo a caracterización  y persistencia epidemiológica  de la siguiente manera: Municipio de Tibú (5547),  viviendas intervenidas. Beneficiando con la medida de control químico a 15000 personas.
 Se realiza 800 acciones de IVC EN SEGURIDAD ALIMENTARIA  Y AMBIENTAL</t>
  </si>
  <si>
    <t>25/01/2022 se realiza actividades en puntos de entrada IDS-Secretaria de cucuta)
Comportamiento del covid en la poblacion Migrante
informacion de muniicpios frontera
22/02/2022`presentacion de la DIAN en las accions de vigilancia  realizadas en los punto de netrada
informacion de los municipios frontera 
29/03/2022Presentacion de la INVIMA de las acciones de vigilancia realizadas en los puntos de entrada
actividades realoizadas en elos puntos de entrada(IDS)
actividades realizadas en puntoos de entrada (secretaria de salud municipal-cucuta)
Comportamiento del COVID en la poblacion Migrante
Informacion de los municipios frontera.</t>
  </si>
  <si>
    <t xml:space="preserve">Realizar comites de sanidad portuaria </t>
  </si>
  <si>
    <t>acta de reunion  comités de sanidad portuaria/ # de comité de sanidad portuaria programados)</t>
  </si>
  <si>
    <t>Actas de comité de sanidad portuaria/ # de comité de sanidad portuaria programados)</t>
  </si>
  <si>
    <t>Se realiza convocatoria via whatsapp a los 6 municipios que se refleja presencia de poblacion victima reconocida dentro de la medida de reparación en Salud  9 sentencias de la corte interamericana de derechos humanos, a traves de una mesa de trabajo virtual en articulacion con la CID se realiza la socializacion de los lineamientos del protocolo de atencion integral en salud con enfoque psicosocial a victimas del conflicto armado y se socializa la medida de reparacion. se comparte la base de dato correspondientes a cada municipio.</t>
  </si>
  <si>
    <t>Actividad programada para el segundo trimestre</t>
  </si>
  <si>
    <t>Actividad programada para el segundo y cuarto trimestre</t>
  </si>
  <si>
    <t>Se participa en mesa de trabajo con los municipios de toledo,chitaga, ese suroriental y EAPB Nueva EPS donde se concertaron acciones a desrrollar en la poblacion indigena UWA.</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</si>
  <si>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</si>
  <si>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Actividad programada para el segundo y tercer trimestre</t>
  </si>
  <si>
    <t xml:space="preserve">Mediante Circular N° 048 del 11-02-2022, se convocan a las ESES del departamento a una mesa de trabajo virtual, donde se realizo seguimiento a la implementación del protocolo y seguimiento a la herramienta de informacion VIVANTO.  </t>
  </si>
  <si>
    <t>Se expide Circular  N° 047 del 10-02-2022, mediante la cual se convoca a los 40 municipios a la primera Asistncia Tecnica en el componente de discapacidad, se difunde la circular mediante correo electronico el 14-02-2022, se liderar la mesa de trabajo de manera virtual el 22-02-22 donde secontextualizan los linenamientos correspondientes alcomponente de discapacidad a los 40 municipios, se realiza envio del actaN° D003 el 25-02-2022</t>
  </si>
  <si>
    <t>Se expide la circular N° 049 del 11-02-2022 mediante la cual se convoca a las EAPB del departamento para  mesa de trabajo de poblaciones vulnerables, en la cual se realizatra seguimiento a las directrices de la normatividad vigente y de la ruta del proceso de certificación en discapacidad del departamento.En constancia se realizo acta de reunion # D-004 del 23/02/2022.</t>
  </si>
  <si>
    <t>Se realiza inspeccion vigilancia y  Control    a  prestadores de  establecimientos farmaceuticos  en los muniicipios de  Chinacota,pamplona,mutiscua, silos,laguna babega los rincones, chitaga, cacota,cachira,la vega y la esperanza.</t>
  </si>
  <si>
    <t>En el  II Trimestre  se gestionaron  las  necesidades de insumos  de interes en salud publica urgencia manifiesta  para el laboratorio de salud.</t>
  </si>
  <si>
    <t>Para vigilancia de dengue. Paralisis flacida aguda,sarampion Rubeola,sindromes de rubeola congenito, dicteria, tosferina,covid-19, chagas.</t>
  </si>
  <si>
    <t>Se garantizo el analisis de muestras de aguas y alimentos  en el marco de la vigilancia  y control sanitario que se realiza desde salud ambiental en los 39 municipios y la secretaria de salud del municipio de Cúcuta en su jurisdiccion.</t>
  </si>
  <si>
    <t>Se realiza 790 acciones de IVC EN SEGURIDAD ALIMENTARIA  Y AMBIENTAL</t>
  </si>
  <si>
    <t>se realiza monitoreo del proceso de crague  en la platforma SISPRO para la ejecucion y monitreo de los PAS .</t>
  </si>
  <si>
    <t xml:space="preserve">Se lleva a cabo  asistencia permanente  a los municipios  del departamneto Norte de santander en relacion a la esctructura que deben conartemplar para la formulacion y elaboracion de los planes de accion en salud municipales para la vigencia 2022.                                                                </t>
  </si>
  <si>
    <t>Cumplimiento en la entrega del reporte:100 
Silencio Epidemiologico :0
Oportunidad en la notificación semanal: 100
archivos planos 104 en total de la semana 13 a 25
Cumplimiento en el ajuste de casos: sospechoso 3037,probable 41375,laboratorio 18962,clinica 9824nexo 272  ,descartado 25508 ,error digitacion 217
Ajuste de casos: 1035208 casos notificados al SIVIGILA</t>
  </si>
  <si>
    <t>Seguimiento y monitoreo a las EPS Coosalud, Nueva EPS, Comfaoriente,  Compensar, Sánita y Asmetsalud, a las acciones de monitoreo y seguimiento en relación a la implementación de la Resolución 2350 de 2020 en el manejo integrado de la desnutrición aguda moderada y severa en niños y niñas menores de 5 años, teniendo en cuenta el rol de la EPS según la normativa legal vigente
Se lleva acabo  el comite departamnetal de Zoonosis.
seguimiento a los procesos de archivo y gestion documental con apoyo de planeacion.
Articulacion trimestral con dimension trasversal de gestion diferencial de poblacion vulnerables para el seguimiento del componente de envejecimiento y vejez.
Se realizo mesa de cancer en conjunto con los integrantes de la mesa de cancer con el fin de dar cumplimiento a los compromisos estipulado en el plan de accion de la vigencia 2021.
se realizo articulacion en la mesa de enevejecimiento y vejez y adulto mayor, liderado por la S.S.D.
Se realizo articulacion con la   dimension trasversal de gestion diferencial de poblacion vulnerables en el seguimiento de los casos de cancer infantil .
Se realiza trabajo articulado con la Asociación Alemana de asistencia al enfermo con Lepra, para fortalecimiento de capacidades en el talento humano, prevención de discapacidad con pacientes, ex pacientes y convivientes de Hansen. 
El 30/04/2022 Se coordinó con la Asociación de pacientes de Norte de Santander ASOPAL para realizar capacitación en autocuidado y prevención de discapacidad.
Se realizo seminario de actulaizacion de la estrategia CERS con el fin de que lo municipios implementen la estrategia.
se realizo a 5 municipios el seguimiento de la ejecucion del PAS vigencia 2022.
Se participo en la mesa técnica Lepra vs. Enfermedad de Hansen el 26/04/2022, programada por el Ministerio de Salud, en la cual se socializó la ley 9010 del 29 de Marzo de 1995 y el  abordaje desde la bioética.
Se participo en las convocatorias realizadas desde las diferentes entidades donde se trataron temas relacionados con la Dimension de sexualidad y derechos sexuales y reproductivos, mesa de salud, coves, proyecto de USAID, AIDFORS, MSPS, ICBF, Capacitacion al SSO lineamientos de la DSDSR
Se participo en la mesa técnica Lepra vs. Enfermedad de Hansen el 26/04/2022, programada por el Ministerio de Salud, en la cual se socializó la ley 9010 del 29 de Marzo de 1995 y el  abordaje desde la bioética.</t>
  </si>
  <si>
    <t xml:space="preserve">Capacitación teórico práctica presencial en el funcionamiento del aplicativo WINSISVAN, a la Coordinadora de Salud Pública de Gramalote 
Asistencia técnia a los 40 municipios del departamento, sobre las orientaciones frente al desarrollo de las jornadas de desparasitación, inventario de tabletas de albendazol y mebendazol y avances desparasitación primer semestre 2022 (36 participantes)
Socialización del componente de Nutrición por parte de los profesionales a cargo, dirigido a los profesionales médicos, odontólogos y bacteriólogos que prestan su servicio social obligatorio. La asistencia técnica está presidida por el Profesional Universitario del Grupo de Recursos Humanos del IDS. se inicia con una breve contextualización sobre los términos de enfermedad social relacionada con la desnutrición, el grado de seguridad alimentaria que esta puede representar para las familias y repercutir en el estado nutricional de los menores, además de mencionar que esta situación puede causar deterioro en la composición corporal causando repercusiones orgánicas, sociales que puede ser irreversible. asistieron un total de 54 profesionales(médicos, enfermeras, odontólogos y bacteriólogos).
se realizo asistencia tecnica mediante circular N° 077 de 24 febrero del 2022, para trabajar sobre las falencias eliminacion de barreras en la atencion a solicitudes de interrupcion voluntaria del embarazo de acuerdo a lo establecido en la sentencia C-355 del 2006, se tiene acta de la reunion N° 12  DE 11/03/2022.
se realizo la asistencia tecnica a las IPS Especializadas mediante la programacion por oficio N° 0010 de fecha 07/02/2022 a la Ips  AHF COLOMBIA y oficio N° 0011 de fecha 07/02/2022 a la IPS VIDAMEDICAL, realizada los dias 17 y 18 de febrero del 2022, el objetivo fue realizar el seguimiento clinico de las gestantes con VIH, Hepatitis B y Sífilis y sus hijos expuesto.
se realizo la asistencia tecnica a las IPS Especializadas mediante la programacion por oficio N° 0025 de fecha 24/02/2022 a la Ips  AHF COLOMBIA y oficio N° 0025 de fecha 24/02/2022 a la IPS VIDAMEDICAL, realizada los dias 10 y 11 de marzo del 2022,  el objetivo fue revisar la aplicación de la Guia Practica Clinica VIH/SIDA, según normatividad vigente.
 del MSPS Se programa el seguimiento a la implementacion de la estrategia ETMI PLUS a los municipios priorizados SANTIAGO, SANCAYETANO Y EL ZULIA donde por reunion virtual realizada el dia 23/03/2022 donde los municipios realizan la presentancion de los avances en la implementacion de la estrategia ETMI PLUS lograndose evidenciar que los municipios El Zulia y San Cayetano han realizado un buen trabajo, quedando el compromiso del municipio de Santiago realizar la presentacion el dia 08/06/2022.
 Se logro mediante Decreto 238 expedido por el Gobernador de Norte de Santander, a los integrantes de la mesa para la instalación en el marco del Mecanismo Articulador   comité Intersectorial para la Prevención de las violencias de género, con énfasis en las violencias sexuales, violencia intrafamiliar y el abordaje integral de las víctimas, en compàñia del ministerio de Salud y Protección Social y asistencia técnica para la formulación del plan de acción y ruta de atención
Con el apoyo de la Asociación Alemana:
1. El 11 de Mayo se capacitaron profesionales de los Municipios de Cúcuta Villa Rosario, El Zulia por medio de la conceptualización de la afectación de los nervios periféricos por lepra y socialización de las generalidades de la discapacidad en Lepra, dando a conocer los diferentes grados de discapacidad, posteriormente se llevó a cabo la explicación de la ficha de evaluación neurológica profundizando en cada uno de sus contenidos. Seguidamente se realizó una actividad teórico-práctica por medio de estudios de casos de pacientes de lepra, con posterior aplicación de la ficha de evaluación neurológica de acuerdo a cada caso planteado. En el Municipio de Pamplona se realizó capacitación a personal de salud en   la  clínica  de  la  enfermedad dando  a  conocer  la  historia,  signos,  síntomas,  tratamiento,  estigma  y  discriminación, se recuerda el protocolo de la misma  y se da a conocer el programa y su funcionamiento desde el Departamento.
eguimiento a la implementacion de la Rutas de promocion y mantenimeinto a las  ESE IMSALUD ,ESE HUEM , IPS Medico Quirurgico , IPS Nordvital IPS VIHONCO .
se realizo seguimiento a la implementacion de la Rutas de promocion y mantenimeinto a  EAPB  Coosalud, EAPB  Comfaoriente  EAPB Compensar  EAPB Sanitas 
EAPB Ecopsos y  Sanidad Militar .
El 25/04/2022 se recibe asistencia técnica en valoración neurológica por parte del Ministerio de Salud y Protección Social.
2. El 12 de Mayo en el Municipio de Pamplona se capacita a profesionales de salud de las IPS en diagnóstico, tratamiento y seguimiento de pacientes con Lepra.
3. El 12 de Mayo se capacita a los profesionales de la facultad de enfermería de la Universidad de Santander UDES y Bacteriólogos de la Universidad de Pamplona en clínica de la enfermedad y búsqueda activa de sintomáticos de piel.
4. El 21 de Junio se capacita al personal de salud del Municipio de Toledo en diagnóstico, tratamiento y seguimiento de pacientes con Lepra.
5. El 23 de Junio Se capacita a profesionales de salud de los Municipios de Cúcuta, Villa Rosario, Los Patios, El Zulia en reacciones lepróticas.
Se realizo mediante circular N°023 del 03/03/2022 la convocatoria,  se procede a realizar la asistencia tecnica a las IPS, EAPB, en protocolo de atención integral en salud a las víctimas de violencias sexuales según Resolución 459 de 2012.
Se realizó capacitación sobre manejo clínico de la violencia sexual con enfoque de atención a la sobreviviente, liderada por UNFPA, dirigida a profesionales de medicina y enfermería que prestan sus servicios en el área de urgencias de las IPS del departamento,
Se realizo mediante circular N°023 del 03/03/2022 la convocatoria,  se procede a realizar la asistencia tecnica a las IPS, EAPB, en la Ruta de Atención Integral para la población Materno Perinatal-Resolución 3280 del 2018. 
Taller de capacitación a los profesionales de las  E.S.E del Departamento: Regional Suroriental,  Hospital Local Los Patios, Hospital Jorge Cristo Sahium, Hospital Regional Centro, Hospital Emiro Quintero Cañizares, Hospital Juan Luis Londoño, con el fin de brindar asistencia técnica sobre las Guías Alimentarias Basadas en Alimentos  para mujeres gestantes, madres en período de lactancia, mayores de 2 años y menores de 2 años actualizadas, la Dra. Mery Santos, referente de nutrición de la dimensión SAN del IDS, agradece su presencia y da apertura a la capacitación haciendo la presentación del Nutricionista-Dietista Jhon Jairo Martínez Yacelga profesional a cargo de la socialización, donde inicia explicando el objetivo de las Guías Alimentarias el cual se basa en orientar a las familias colombianas en la adopción de estilos de vida y prácticas de alimentación saludables, culturalmente apropiadas, que contribuyan a la prevención de la malnutrición y enfermedades no trasmisibles, en las mujeres gestantes, madres en período de lactancia, niños y niñas menores de dos años, que tiene como propósito  promover la salud de las mujeres durante la gestación y el periodo de lactancia y de los niños y niñas menores de dos años, para la prevención de la malnutrición y enfermedades no transmisibles relacionadas con la alimentación, mediante la adopción de prácticas alimentarias saludables, con un total de 173 participantes.
Capacitación teórico práctica presencial en el funcionamiento del aplicativo WINSISVAN, a la Enfermera de Servicio Social Obligatorio del Hospital Nuestra Señora de Belén del municipio de Salazar. 
</t>
  </si>
  <si>
    <t xml:space="preserve">Actividades realizadas en puntos de entrada IDS- Secretaria de cucuta)
Comportamiento de COVID en la poblacion migrante
informacion de los muniicipios de frontera
</t>
  </si>
  <si>
    <t xml:space="preserve">meta cumplida en el primer tirmestre </t>
  </si>
  <si>
    <t>Se realiza monitoreo seguimiento  del proceso de crague  en la platforma SISPRO para la ejecucion y monitreo de los PAS  para el  trimestre .</t>
  </si>
  <si>
    <t xml:space="preserve">Se lleva acabo  reunion  donde se socializa a los líderes y lideresas de familias en acción de Prosperidad Social,los lineamientos para el tratamiento de la desnutrición aguda moderada y severa, Resolución 2350/2020. 
Socilalizacion de las as Guías Alimentarias Basadas en Alimentos para mujeres gestantes, madres en período
de lactancia, mayores de 2 años y menores de 2 años. en articulación con la ONG World Visión para las
Se inicia el taller de capacitación, con el fin de brindar información del valor sobre l se contó con la asistencia de 6 Madres en curso de vida de gestación y lactancia. Asistieron 6 madres lactantes.
Acompañamiento, apoyo y participación en las actividades programadas y realizadas en el marco de la celebración de la Semana Mundial de la Lactancia Materna, bajo el lema “IMPULSEMOS LA LACTANCIA MATERNA: EDUCANDO Y APOYANDO”. Se procede con las diferentes instituciones de los municipios descentralizados del área metropolitana, a articular  las actividades de orientación y desarrollo de capacidades del personal, de los contenidos técnicos a tratar, a la luz de los objetivos que el lema promueve y articular con las Secretarías Municipales, Dependencias de Nutrición, de Cúcuta, Los Patios, El Zulia y el Hospital Universitario Erasmo Meoz, los espacios de movilización de la comunidad bajo el liderazgo de cada uno y acompañamiento del IDS dentro de sus competencias y desarrollos. Es así, como se consolida una agenda de trabajo en la cual el IDS participó activamente en el desarrollo y acompañamiento de todas ellas. 
Seguimiento a la ESE Hospital Regional Centro Municipio de Gramalote y  ESE Juan Luis Londoño del grado de avance en el desarrollo de los 10 pasos de la estrategia Instituaciones Amigas de la Mujer y la Infancia Interal "IAMMI" 
Seguimiento a la implementación de la Sala Amiga de los municipio de Gramalote, Santiago y  El Zulia.
 </t>
  </si>
  <si>
    <t>En el  III Trimestre  se gestionaron  las  necesidades de insumos  de interes en salud publica urgencia manifiesta  para el laboratorio de salud.</t>
  </si>
  <si>
    <t>Se realiza inspeccion vigilancia y  Control    a  prestadores de  establecimientos farmaceuticos  en los muniicipios de Villa caro,Lourdes,gramalote, Santiago,san cayetano, cucuta.</t>
  </si>
  <si>
    <t>Para vigilancia de dengue, mortalidad de dengue, dengue NS1. Paralisis flacida aguda,sarampion Rubeola, fiebre amarilla, sindromes de rubeola congenito, dicteria, tosferina, mortalidad IRAG, Zika, Chikunguña, covid-19, chagas.</t>
  </si>
  <si>
    <t xml:space="preserve">Socialización del Plan Decenal de Lactancia Materna 2021 -2030, a los Coordinadores de Salud Pública de los 40 municipios del departamento, a través del link  https://meet.google.com/owf-qquz-qcg. 
al personal de salud de la ESE Hospital Local de los Patios, contando la participación de 11 profisionales y Auxiliares (1 Odontóloga, 4 Auxiliares de Enfermería, 2 Nutricionistas, 1 Médico de Planeación, 2 Auxilares para citas, 1 Ingeniero de Sistemas)
Se brinda asistencia técnica en la dependencia de Nutrición del IDS, a la Nutricionista Dietista de la ESE Hospital Local de los Patios, en el aplicativo winsisvan para la interpretación de indicadores para el informe de seguimiento de los casos de malnutrición de los menores de 18 años, gestantes y adultos mayores de 18 años.
Se socializa al personal de salud de la ESE Hospital Juan Luis Londoño del municipio de El Zulia, temas relacionados con lactancia materna y derecho a la alimentación de los niños y de las madres gestantes y lactantes. Asistió un total de 13 profesionales (Enfermeras, auxiliares de enfermería, Profesionales de Apoyo de la Alcaldía-Salud Pública, Nutricionista, Auxiliar de Vigilancia, Trabajadora Social).
Mediante circular N° 0079 15 de julio del 2022, enviada a los 40 municipios sobre los lineamientos para la conmemoracion del dia mundial contra la hepatitis 2022, se tiene acta N° 103 Fecha 28 de julio 2022
Revisión del 100% de los casos notificados colombianos y migrantes para revisar la vacunación y aplicación de inmunoglobulina a víctimas de violencias sexuales, donde se  identificoo la falta de aherencia al protocolo de atención integral a víctimas de violencia sexual debido a la no aplicación de la vacuna contra Hepatitos B en todos los casos, se tiene soporte acta de reunion N°  fecha 15 de septiembre 2022
Se realizó seis (6) asistencias técnicas entre el 12 y el 20 de septiembre a prestadores de servicios de salud y coordinadores de salud pública sobre los lineamientos de la Resolución 459 de 2012, Circular 031 de 2014 y linemaientos para vacunación contra Hepatitis B a poblaciones clave, cada asistencia técnica correspondía a cada una de las regionales del departamento.  Se fortaleció capacidades para la  atención integral a víctimas de violencia sexual. Evidencias: Circular 439 de fecha 06 de septiembre 2022 y actas de la No. 96 a la 101.
se realizo asistencia tecnica a las ESES del departamento en reporte del COP según resolucion 202 del 2021.
Se realizó seis (6) sesiones de seguimiento entre el 12 y el 20 de septiembre a prestadores de servicios de salud y entes territoriales sobre la implementación de la Resolución 459 de 2012, Circular 031 de 2014 y linemaientos para vacunación contra Hepatitis B a poblaciones clave, cada segumiento correspondía a cada una de las regionales del departamento.  Se solicitó presentar datos por municipio sobre número de vacunas aplicadas, vacunas en stock y número de víctimas de violencia seual vacunadas contra Hepatitis B.  Se identificó una muy baja adherencia a los protocolos y lineamientos establecidos por el Ministerio de Salud Y Protección Social. Evidencias: Circular 439 de 2022 de fecha 06 de septiembre y actas de la No.117 a la 122.
mediante circular  Nº 426 de fecha 02 de septiembre se realiza la convocatoria a los gerentes de las EAPB, IPS, ESES . MSPS, Alcaldias de los municipios para hacer seguimiento al plan de mejora de la ruta integral atencion materno perinatal para seguimiento de los indicadores de Morbilidad Materna Extrema y Mortalidad Materna,para reunion a seguimiento al plan de aceleracion a los indicadores expuestos el dia 09 de septiembre, a su vez se esta realizando cargue a la plataforma todos los miercoles a este plan de aceleracion, ya que debe ser retroalimentadad al Ministerio de salud y protecion social.
</t>
  </si>
  <si>
    <t>4O</t>
  </si>
  <si>
    <t>Cumplimiento en la entrega del reporte:13-39
Silencio Epidemiologico :0
Oportunidad en la notificación semanal: 100
archivos planos 234 de la semana 13-19
Cumplimiento en el ajuste de casos: sospechoso 3167,probable 13194,laboratorio 10389,clinica 7020 nexo 323  ,descartado 9865 ,error digitacion 159
Ajuste de casos: 15634 casos notificados al SIVIGILA</t>
  </si>
  <si>
    <t>Esta actividad esta programada para el IV Trimestre de la vigencia 2022</t>
  </si>
  <si>
    <t>Esta actividad esta programada para el IV Trimestre de la vigencia 2023</t>
  </si>
  <si>
    <t>Esta actividad esta programada para el IV Trimestre de la vigencia 2024</t>
  </si>
  <si>
    <t>S.</t>
  </si>
  <si>
    <t>Esta actividad ya se reporto y se dio cumplimento en el II Trimestre de la vigencia 2022</t>
  </si>
  <si>
    <t xml:space="preserve">Se realiza la segunda mesa de salud de poblacion indigena UWA, donde se cuenta con la participacion de la poblacion ,cabildos, municipios de toledo,chitaga,ESE Suroriental y EAPB Nueva EPS.donde se dejaron compromisospara cumplir.
</t>
  </si>
  <si>
    <t>Se realiza convocatoria a traves de la circular 434 y oficios N° 0973 y 0974 del 05 de septiembre, los cuales se difunde mediante correo electronico el dis 06 septiembre, la mesa tematica en atencion en salud se lidero de manera virtual el 15 de septimbre de 2022. se levanta la respectiva acta de la sesisión.</t>
  </si>
  <si>
    <t>En Articulación con la corporacion infancia y desarrollo se convocan a los 6 municipios y alas EAPB con presencia de poblacion victima reconocidas por las 9 sentencias de la Corte IDH, donde se solcializa los resultados del cruce de base datos, suministrandole a cada municipio mediante correo electronico la poblacion residente en su territorio y asi mismo se socializan alas EAPB las barreras en salud</t>
  </si>
  <si>
    <t>A traves de la circular 378 se requieren a los municipios realizar reporte de los avances en la implementacion del protocolo.
 Se realiza seguimiento a la implemtacion a las EAPB (Ecoopsos, Confaoriente)
 Se articula con la EPAB SANITAS debido aque hubo combio de referente 
 Se brinda asistencia tecnica a la ESE Hospital Isabel Celys Yañez en todo lo referente a la implementacion del protocolo y aplicativo VIVANTO debido a cambio de referente</t>
  </si>
  <si>
    <t>Mediante circular N° 411 del 30 de Agosto se realiza seguimiento al aplicativo VIVANTO, consolida la informacion reportada al correo de promocion social, la cual es presentada en la sesion de la III mesa de salud.</t>
  </si>
  <si>
    <t>Esta actividad ya se reporto y se dio cumplimento en el I Trimestre de la vigencia 2022</t>
  </si>
  <si>
    <t>Se realiza 790 acciones de IVC EN SEGURIDAD ALIMENTARIA  Y AMBIENTA</t>
  </si>
  <si>
    <t xml:space="preserve">Actividades realizadas en puntos de entrada IDS- Secretaria de cucuta)
solcilizacion temas de interés a los asistentes presentes en el VIII Comité de Sanidad Portuaria.
TEMAS DE LA REUNION
1 Estadística de los Puntos de entrada (IDS)
2 Actividades realizadas en Puntos de Entrada (Secretaría de Salud Municipal - Cúcuta)
3 Comportamiento del COVID en la Población Migrante
4 Proposiciones y Varios
Comportamiento de COVID en la poblacion migrante
Alerta Epidemiológica Viruela Símica en Colombia
</t>
  </si>
  <si>
    <r>
      <t>Se lleva a cabo  asistencia permanente  a los municipios  del departamneto Norte de santander en relacion  a el,proceso del cargue  de lainformacion  en la programacion y ejecucion de los planes de acciion de cada uno de los entes territoriales  en la herramienta habilitada  DEL</t>
    </r>
    <r>
      <rPr>
        <b/>
        <sz val="11"/>
        <color theme="1"/>
        <rFont val="Arial"/>
        <family val="2"/>
      </rPr>
      <t xml:space="preserve"> </t>
    </r>
    <r>
      <rPr>
        <sz val="11"/>
        <color theme="1"/>
        <rFont val="Arial"/>
        <family val="2"/>
      </rPr>
      <t>MSPS (portal  web) PDSP-SIPSRO</t>
    </r>
  </si>
  <si>
    <t xml:space="preserve">En cumplimiento al decreto 612 de 2018, la oficina Sistemas de Información elabora y publica a 31 de enero de la presente vigencia los siguientes planes:
-  PETI https://ids.gov.co/web/2022/PLAN_INTEGRADO/PETI_V3_2021-2023.pdf
- Plan de tratamiento de riesgos de Seguridad y Privacidad de la Información https://ids.gov.co/web/2022/PLAN_INTEGRADO/SGSI_Plan_Tratamiento_de_riesgos_v3_2022.pdf
- Plan de Seguridad y Privacidad de la Información https://ids.gov.co/web/2022/PLAN_INTEGRADO/Plan_Seguridad_y_Privacidad_IDS_2022.pdf
Los planes publicados, a cargo de la Oficina de Sistemas de Información son socializados en el primer Comité de Gestión y Desempeño Institucional, realizado el día 17 de Marzo 2022.
Dentro del seguimiento al Plan de tratamiento de riesgos de Seguridad y Privacidad de la Información mediante circular N° 159 de 04 de abril de 2022  (https://ids.gov.co/web/2022/CIRCULAR/CIRCULAR_159_de_04_Abr_2022.pdf) se  socializa a los Coordinadores de dependencias, grupos y subgrupos que es de obligatorio cumplimiento para los funcionarios y contratistas, aplicar lo estipulado en el anexo técnico de la Resolución N° 1017 de 2021 donde se establecen las Políticas de Seguridad y Privacidad de la Información de la entidad.
</t>
  </si>
  <si>
    <t>La Oficina Sistemas de Información lidera el proceso  de acuerdo a la Guía de Transición de IPv4 a IPv6 para Colombia, adoptada mediante la Resolución No. 01126 de 2021 de Mintic. 
Actualmente el IDS se encuentra en la Fase I. Planeación de IPV6. Para lo cual se realizó la actualización del inventario de activos de información y el  diagnóstico de computadores, impresoras y equipos de conectividad para establecer si soportan, o no, el protocolo IPv6.
El 1 de Junio de 2022 se realizó  una sesión  presencial de acompañamiento de Mintic con el fin de resolver inquietudes en el proceso de implementación del protocolo IPV6.  El 28 de junio de 2022, la Oficina de Sistemas de Información participó en  la segunda sesión de acompañamiento de Mintic, realizada virtualmente, la cual fue  convocada por el IDS   mediante circular 027 de 23 de Junio de 2022. 
La Oficina de Sistemas de Información lidera el  seguimiento al Plan de Seguridad y Privacidad de la Información y socializa este seguimiento en el segundo Comité de Gestión y Desempeño Institucional realizado el 22-06-2022. 
Mediante Circular 290 de 21-06-2022, se solicita a todas las dependencias de la entidad, su compromiso para dar cumplimiento al cronograma, de recolección de RAEE para la vigencia 2022.</t>
  </si>
  <si>
    <t>La Oficina Sistemas de Información lidera el proceso  de acuerdo a la Guía de Transición de IPv4 a IPv6 para Colombia, adoptada mediante la Resolución No. 01126 de 2021 de Mintic. 
Actualmente el IDS se encuentra en la Fase I. Planeación de IPV6. Para lo cual se presenta a la Oficina de Recursos Físicos  la cotización de  suministro de direccionamiento IP Versión 6 (IPV6) suministrada por el proveedor de internet.
La Oficina de Sistemas de Información lidera el  seguimiento al Plan de Seguridad y Privacidad de la Información y socializa este seguimiento en el segundo Comité de Gestión y Desempeño Institucional realizado el 22-06-2022. 
La Oficina Sistemas de Información lidera el proceso  de recolección de RAEE para la vigencia 2022, se socializa a los correos institucionales de los coordinadores y jefes de grupos y subgrupos el cronograma establecido. Se socializa con toda la entidad,  la realización de la jornada RAEE, mediante publicación en la página web institucional en el link https://ids.gov.co/web/campanas/jornada-de-capacitacion-recoleccion-y-entrega-de-residuos-de-aparatos-electricos/   . La recolección de los elementos por parte de la Gobernación Departamental está programada para el día Jueves 20 de Octubre.</t>
  </si>
  <si>
    <t>Según demanda</t>
  </si>
  <si>
    <t>Se socializa con las dependencias los software que manejan en cada una.
Se actualiza el catálogo de sistemas de información:  https://docs.google.com/spreadsheets/d/1mpykevrg8mKMNLrw_SEZ-j2WKFzbFkjb/edit#gid=1602252338
Se prestar soporte técnico en la implementación del software según demanda
Se realiza seguimiento a los ajustes pertinentes del software según demanda.</t>
  </si>
  <si>
    <t>Se socializa en el II Comité de gestión y desempeño institucional realizado el 22-06-2022 el catálogo de sistemas de información actualizado, que tiene como  propósito identificar y conservar una lista completa y actualizada de los sistemas de información en la entidad.
Se socializa con las dependencias los software que manejan en cada una.
Se prestar soporte técnico en la implementación del software según demanda
Se realiza seguimiento a los ajustes pertinentes del software según demanda.</t>
  </si>
  <si>
    <t>Se mantiene actualizado el catálogo de sistemas de información de la entidad.
Se socializa con las dependencias los software que competen a cada una de las dependencias.
Se presta soporte técnico en la implementación del software según demanda
Se realiza seguimiento a los ajustes pertinentes del software según demanda.</t>
  </si>
  <si>
    <t>De conformidad con la Ley de 1712 de 2014, Ley de Transparencia, en el siguiente link de la página web, se presenta el registro de publicaciones  realizadas en el trimestre https://ids.gov.co/web/2022/TRANSPARENCIA/PUBLICACIONES_PAG_WEB_2022.pdf</t>
  </si>
  <si>
    <t xml:space="preserve">De conformidad con la Ley de 1712 de 2014, Ley de Transparencia, en el siguiente link de la página web, se presenta el registro de publicaciones  realizadas en el trimestre https://ids.gov.co/web/2022/TRANSPARENCIA/PUBLICACIONES_PAG_WEB_2022.pdf
- En cumplimiento de la Resolución 1519 de 2020 de Mintic, la oficina Sistemas de Información lidera el rediseño del portal web institucional con lo cual se da alcance a los lineamientos y directrices de accesibilidad web el cumplimiento de los estándares AA y las condiciones mínimas técnicas y de seguridad digital con el fin de que puedan ser utilizados por la mayoría de ciudadanos independientemente de sus condiciones tecnológicas o del ambiente, e incluyendo a las personas con discapacidad.  </t>
  </si>
  <si>
    <t xml:space="preserve">De conformidad con la Ley de 1712 de 2014, Ley de Transparencia, en el siguiente link de la página web, se presenta el registro de publicaciones  realizadas en el trimestre https://ids.gov.co/web/2022/TRANSPARENCIA/PUBLICACIONES_WEB_2022.pdf
En cumplimiento de la directiva 016 de 30 de Sep de 2022 emitida por la Procuraduría General de la Nación, la Oficina Sistemas de Información lidera el proceso de diligenciamiento de la matriz ITA, herramienta que permite evaluar el cumplimiento de la  Resolución 1519 de 2020 de Mintic por la cual se definen los estándares y directrices para publicar la información señalada en la Ley 1712 del 2014 y se definen los requisitos materia de acceso a la información pública, accesibilidad web, seguridad digital, y datos abiertos.
Mediante Resolución 3959 de 27 de Septiembre de 2022 se actualiza en el IDS el instrumento de la Gestión de la Información Pública: Esquema de Publicación de Información conforme a lo establecido en la Ley 1712 de 2014 y en cumplimiento de la Resolución 1519 de 2020 -  Mintic, Anexos 2  </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</si>
  <si>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</si>
  <si>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facturación electrónica se implementó en el módulo de Cartera del portal TNS oficial, ejecutado mediante Adicional  al contrato de prestación de servicios de suscripción a portal TNS oficial anual N°0623, Registro presupuestal No. 00 5701 de dic-14/2021.
Se hace seguimiento de la normal operación de esta nueva funcionalidad en el portal TNS.</t>
  </si>
  <si>
    <t>La facturación electrónica ya se encuentra implementada en el módulo de Cartera del portal TNS oficial.
Se hace seguimiento de la normal operación de esta nueva funcionalidad en el portal TNS.</t>
  </si>
  <si>
    <t>La Oficina de Sistemas de Información presta soporte técnico con el fin de mantener continuidad en los servicios tecnológicos en la entidad. Para lo cual se  atienden las solicitudes de servicio técnico de equipos informáticos.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t>
  </si>
  <si>
    <t>La Oficina de Sistemas de Información presta soporte técnico oportuno en todas las sedes y dependencias del IDS con el fin de mantener continuidad en los servicios técnicos y tecnológicos en la entidad.
Durante el segundo trimestre de 2022  se registraron un total de 105 solicitudes de servicio técnico atendidas por el personal técnico y tecnológico de la oficina.</t>
  </si>
  <si>
    <t xml:space="preserve">La Oficina de Sistemas de Información presta soporte técnico oportuno en todas las sedes y dependencias del IDS con el fin de mantener continuidad en los servicios técnicos y tecnológicos en la entidad.
Durante el segundo trimestre de 2022  se registraron un total de 105 solicitudes de servicio técnico atendidas por el personal técnico y tecnológico de la oficina.
</t>
  </si>
  <si>
    <t xml:space="preserve">Mediante oficios N° 0567 de Mayo de 2020 y  N° 1135 de Diciembre de 2021, se solicitó a la Secretaría de Hacienda Departamental  apoyo para proporcionar a los usuarios una alternativa electrónica para realizar el pago de las estampillas departamentales establecidas según Ordenanza N° 010 de 2018.  
En Marzo de 2022 la Gobernación Departamental dispuso en su página web institucional el link de pago de Estampilla electrónica https://www.nortedesantander.gov.co/Atenci%C3%B3n-y-Servicios-a-la-Ciudadan%C3%ADa/Servicios/Pago-de-Estampilla-Electr%C3%B3nica
Actualmente se está validando con la Secretaría de Hacienda Departamental el proceso de pago electrónico implementado.
Se encuentra en proceso de implementación la reestructuración de la página web institucional  https://ids.gov.co/web/ según los anexos técnicos de la Resolución MinTIC 1519 del 2020, lo cual da alcance a los lineamientos del Anexo 1 Directrices de accesibilidad web. 
Continúa el desarrollo y ajuste de todo el proceso de adaptación del módulo de nómina. Ya se hizo la captura de requisitos y la empresa TNS está realizando el desarrollo, quienes lo ajustarán al procedimiento del IDS.
</t>
  </si>
  <si>
    <t xml:space="preserve">- La plataforma Sala Situacional virtual  donada por la Organización panamericana de la Salud al Instituto Departamental de Salud,  hoy en día es ejemplo a nivel nacional  en la actualidad se está utilizando para realizar el seguimiento de la vigilancia comunitaria en conjunto con la Oficina de Vigilancia en Salud Pública, donde se llevan los eventos de interés sanitario como son dengue, malaria y demás eventos epidemiológicos que se puedan presentar en el departamento en tiempo real  teniendo como base la estructura que nos otorga el Sivigila.  
- De igual forma se está haciendo la capacitación a los líderes de las comunidades en los municipios del departamento para que a través de la Sala Situacional virtual se puedan realizar los reportes de eventos de interés sanitario y así poder realizar el seguimiento respectivo. 
- Se encuentra en fase  de implementación y pruebas el módulo de nómina en el Portal web TNS Oficial. 
- Política racionalización de trámites. La Oficina de Sistemas de Información se encuentra gestionando en articulación con la empresa TNS y con las oficinas de tesorería y la demás oficinas de la institución que realizan recado para implementar la solución de pagos de los trámites institucionales a través del servicio PSE.
- Se están haciendo pruebas piloto para la implementación de firmas digitales desde la parte directiva con las diferentes oficinas, de esta manera se apoyará la política del cero papel y para comenzar a estructurar el acrhivo digital institucional. La prueba piloto se está haciendo con la oficina del Laboratorio de Salud Pública para agilizar la notificación de resultados.
</t>
  </si>
  <si>
    <t xml:space="preserve">
- Se encuentra en fase  de implementación y pruebas el módulo de nómina en el Portal web TNS Oficial. 
- Política racionalización de trámites. La Oficina de Sistemas de Información continúa la fase de documentación para implementar la solución de pagos de los trámites institucionales a través del servicio PSE.  Se realiza reunión  con con la empresa TNS,  la oficina de tesorería y  oficinas de la institución que realizan recaudos propios del IDS, según acta 007 de septiembre 1 de 2022.
Se inició el proceso de pruebas en la implementación o uso de firmas electrónicas gratuitas a través del aplicativo Acrobat Reader con la dpendencia del Laboratorio de Salud Pública, la cual se está configurando para iniciar la fase de implementación.
Se realizó el monitoreo de servidores en la dependencia de Salud Ambiental donde se programó el mantenimiento del mismo y se realizó el respaldo de las aplicaciones instaladas.
Dando cumplimiento a la resolución 1519 de 2020 de Mintic, se inició el proceso de implementación del menú PARTICIPA en la página web institucional.  
</t>
  </si>
  <si>
    <t>nro de convenios  con subsidio al a oferta,Realizar convenios interadministrativos con la red Pública  de acuerdo a lineamientos  de Minsalud con los recursos del SGP Susidio a la oferta</t>
  </si>
  <si>
    <t>nro de convenios con subsidio al a oferta,Realizar convenios interadministrativos con la red Pública  de acuerdo a lineamientos  de Minsalud con los recursos del SGP Susidio a la oferta</t>
  </si>
  <si>
    <t>los convenios del año 2022 se han realizado en un 100%</t>
  </si>
  <si>
    <t>solicitudes de autorizaciones con respuestas/ nro de facturas o autorizaciones radicas en el   software DKD</t>
  </si>
  <si>
    <t>Realizar o  Tramitar el 100% de las solicitudes de autorizaciónes radicas ( Tutela) servicios de salud  a la Poblacion a cargo del departamen</t>
  </si>
  <si>
    <t>Autorizaciones con respuesta son 524 sobre 566 en en tercer trimestre incluyendo las tutelas.</t>
  </si>
  <si>
    <t>nro de  facturas auditadas/ nro. Facturas radicadas/</t>
  </si>
  <si>
    <t>El IDS Realizo contrato de prestacion de servicios  de salud a la  atencion de la poblacion inimputables de acuerdo a lineamientos y recursosos transferidos por la Nación.</t>
  </si>
  <si>
    <t>El IDS Realizo contrato en el primer trimestre de prestacion de servicios  de salud a la  atencion inimputables</t>
  </si>
  <si>
    <t>el contrato se realizo en el primer trimestre e inicio de la vigencia 2022</t>
  </si>
  <si>
    <t>nro de  facturas auditadas/ nro. Facturas radicadas</t>
  </si>
  <si>
    <t xml:space="preserve"> se realiza  la radicion y proceso de auditoria a poblacion migrantes
</t>
  </si>
  <si>
    <t xml:space="preserve">se realizo radicacion de migrantes y PPNA asi: 22386 auditadas/27542 radicadas :..Independiente del indicador en mencion de solo migrantes de acuerdo al plan de accion de este punto </t>
  </si>
  <si>
    <t>Se ajusta la programacion del numero de visitas debido a que durante la actual vigencia no se ejecutara plan anual de visitas, según lo definido por el Ministerio de Salud y  Protección Social.</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</si>
  <si>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</si>
  <si>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</si>
  <si>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</si>
  <si>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</si>
  <si>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</si>
  <si>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REPORTAN ACTOS ADMINISTRATIVOS LOS MUNICIPIOS CUCUTA, PUERTO SANTANDER.</t>
  </si>
  <si>
    <t>No. recursos departamentales comprometidos / Total de recursos departamentales de regimen subsidiado comprometidos</t>
  </si>
  <si>
    <t>No. de giros a ADRES / Total de giros  a ADRES</t>
  </si>
  <si>
    <t>NO SE REALIZARON GIROS YA QUE HAY VIGENTE UN EMBARGO</t>
  </si>
  <si>
    <t>No. de seguimientos a descargue de recursos / Total de seguimientos programados.</t>
  </si>
  <si>
    <t>Según Demanda</t>
  </si>
  <si>
    <t xml:space="preserve">Solicitude de Informes de Auditoria a los municipios y seguimiento de los Planes de mejoramiento para analisis </t>
  </si>
  <si>
    <t>Numero de auditorias a municipios / Total de municipios</t>
  </si>
  <si>
    <t>AL FINALIZAR EL TRIMESTRE LA SUPERINTENDENCIA DE SALUD NO HA REALIZADO LA CAPACITACION DE GAUDI</t>
  </si>
  <si>
    <t>EL DIA 21 Y 22 DE ABRIL LA SUPERSALUD REALIZO CAPACITACION A LOS MPIOS</t>
  </si>
  <si>
    <t>Vigilar el cumplimiento de depuracion de cartera y conciliacion de cuentas a las IPS por parte de las ERP y repòrte a la Superintendencia Nacional de Salud</t>
  </si>
  <si>
    <t>No. de mesas realizadas / Total de mesas programadas</t>
  </si>
  <si>
    <t>SE REALIZO LA 4ta. MESA CIRCULAR 30 DEL 2021</t>
  </si>
  <si>
    <t>SE REALIZO LA 1era. MESA CIRCULAR 30 DEL 2022</t>
  </si>
  <si>
    <t>SE REALIZO LA 2da. MESA CIRCULAR 30 DEL 2022</t>
  </si>
  <si>
    <t>No. de auditorias realizadas / Total de auditorias programadas</t>
  </si>
  <si>
    <t xml:space="preserve">No. de Seguimiento </t>
  </si>
  <si>
    <t xml:space="preserve">Reporte a la Supersalud de los hallazgos encontrados en los Informes de Auditoria y que no se cumplieron en el Plan de Mejoramiento </t>
  </si>
  <si>
    <t>Numero de reportes a la supersalud/ Total de planes de mejoramiento evaluados</t>
  </si>
  <si>
    <t>EN ESTE TRIMESTRE SE AUDITO LA VIGENCIA 2021</t>
  </si>
  <si>
    <t>EN ESTE TRIMESTRE SE AUDITO EL 1ER SEMESTRE VIGENCIA 2022</t>
  </si>
  <si>
    <t>Visita de auditoria a las eps, epcc, del regimen especial y de excepcion que operan en el departamento en el cumplimiento de la normatividad vigente contemplado en lista de chequeo institucional</t>
  </si>
  <si>
    <t>Lista de chequeo , Actas de visita , Informes</t>
  </si>
  <si>
    <t>No. de auditorias realizadas a EPS / Total de auditorias programadas</t>
  </si>
  <si>
    <t>Seguimiento al cumplimiento a planes de mejoramiento resultado de auditorias primer semestre y reporte a supersalud</t>
  </si>
  <si>
    <t>Informes, Planes de mejoramiento, Reportes</t>
  </si>
  <si>
    <t>No. de planes de mejoramiento de EPS revisados / Total de planes de mejoramiento de EPS elaborados</t>
  </si>
  <si>
    <t>NO SE HA REALIZADO REPORTE A LA SUPERSALUD DE AUDITORIA DEL 1ER SEMESTRE VIGENCIA 2022</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</si>
  <si>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</si>
  <si>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</si>
  <si>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</si>
  <si>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</si>
  <si>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</si>
  <si>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</si>
  <si>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</si>
  <si>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</si>
  <si>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</si>
  <si>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</si>
  <si>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</si>
  <si>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</si>
  <si>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</si>
  <si>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 xml:space="preserve">Apoyo a la Gestión Financiera en Producción y Calidad de los Componentes del Sistema General de Participaciones-Subsidio a la Oferta </t>
  </si>
  <si>
    <t>Monitoreo y seguimiento trimestral de indicadores de produccion de servicios de los componentes de subsidio a la oferta. A 7 ESE departamentales</t>
  </si>
  <si>
    <t>Seguimiento a la ejecución del Plan de Saneamiento Fiscal y financiero PSFF de las ESES:  Hospital San Juan de Dios  de Pamplona y Centro de Rehabilitación Neuro Muscular</t>
  </si>
  <si>
    <t>Informes</t>
  </si>
  <si>
    <t>%</t>
  </si>
  <si>
    <t>verificacion en el aplicativo SIHEVI</t>
  </si>
  <si>
    <t>SE RELIZA ESTA ACTIVIDAD A TRAVES DE LA PLATAFORMA SIGEVIH</t>
  </si>
  <si>
    <t>ESTA ACTIVIDAD SE REALIZARA EN EL MES DE JULIO DE 2022</t>
  </si>
  <si>
    <t>(# asistencia a comité de sanidad portuaria/ # de comité de sanidad portuaria programados)</t>
  </si>
  <si>
    <t>ACTAS DE REUNION VIRTUAL A CARGO DE SANIDAD PORTUARIA DEL IDS</t>
  </si>
  <si>
    <t>(# de reuniones programadas/ # de reuniones ejecutadas)</t>
  </si>
  <si>
    <t>ASISTENCIA A REUNIONES MESULAES DE LA SALA DE ANALISIS DE RIESGOS A CARGO DE VIGILANCIA EPIDEMIOLOGICA DEL IDS</t>
  </si>
  <si>
    <t>ASISTENCIA A REUNIONES MENSUALES DE LA SALA DE ANALISIS DE RIESGOS A CARGO DE VIGILANCIA EPIDEMIOLOGICA DEL IDS</t>
  </si>
  <si>
    <t>(# de pacientes presentados/# de pacientes gesrionados)</t>
  </si>
  <si>
    <t>EN MEL 1 TRIMESTRE SE GESTIONO LA REFERENCIA DE 4948 PACIENTES PROVENIENTES DE LOS 40 MUNICIPIOS DEL DEPARTAMENTO</t>
  </si>
  <si>
    <t>EN MEL 1 TRIMESTRE SE GESTIONO LA REFERENCIA DE 4629 PACIENTES PROVENIENTES DE LOS 40 MUNICIPIOS DEL DEPARTAMENTO</t>
  </si>
  <si>
    <t>EN MEL 1 TRIMESTRE SE GESTIONO LA REFERENCIA DE 4640 PACIENTES PROVENIENTES DE LOS 40 MUNICIPIOS DEL DEPARTAMENTO</t>
  </si>
  <si>
    <t>(# de informe de inventario de kit toxicologia/ # meses del año)</t>
  </si>
  <si>
    <t>SE REALIZA SOLICITUD REITERADA LA LA ESE HUEM PARA ENVIO DEL INFORME DE USO DE KIT DE TOXICOLOGIA</t>
  </si>
  <si>
    <t>SEGÚN DEMANDA</t>
  </si>
  <si>
    <t xml:space="preserve">* Entrega y cargue oportuno en la plataforma del SIHO de Minsalud del Cuarto Trimestre de 2021 en Febrero de 2022,  16 ESE validadas oportunamente  del Dpto.                                                                                                                                                                                                </t>
  </si>
  <si>
    <t xml:space="preserve">* Entrega y cargue oportuno en la plataforma del SIHO de Minsalud del Informe Anual de 2021 en Abril 06 de 2022,  16 ESE validadas oportunamente  del Dpto.                                                                                           * Entrega y cargue oportuno en la plataforma del SIHO de Minsalud del Informe Primer Trimestre de 2022 en Mayo 27 de 2022,  16 ESE validadas oportunamente  del Dpto.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</si>
  <si>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2021 y cargado en la plataforma SIED del Ministerio de Hacienda y Crédito Público Radicado No.1-2022-023608 marzo 25 de 2022.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</si>
  <si>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Primer Trimestre de 2022 y cargado en la plataforma SIED del Ministerio de Hacienda y Crédito Público Radicado No.1-2022-052063 de julio 1 de  2022.                                             </t>
  </si>
  <si>
    <t xml:space="preserve">Se remite Circulares: - No.009 marzo 9 de 2022 a la ESE Isabel Celis Yañez de la Playa y Secretaria Talento Humano muncipio de Cúcuta, invitando mesa de SAP con SALUDCOOP EPS.                                                                         - Circular 010 maro 9 de 2022, a las ESE Hospital Norte de Tibu, Suroriental de Chinácota, Isabel Celis Yañez de la Playa y ESE Centro de Rehabilitación y Secretaria Talento Humano muncipio de Cúcuta, invitando mesa de SAP con NUEVA EPS.                                                                                   -Circular 013 de marzo 31 de 2022, a los Gerentes de las ESE del orden Departamento primer, segundo y tercer nivel de atencion, municplaes y Secretaria de Salud del Municipio de Cúcuta (17), remitiendo Resolución 506 de 2022, conl a cual se modifica el artículo 11 de la Resolución 1545 de 2019, ampliación plazo mesas de SAP vigencia 2012-2016, hasta el 30 de junio de 2022.                                                                                                                                                       -Se da respuesta a derecho de petición efectuado por EPS SALUDCOOP EN LIQUIDACIÓN a la ESE Isabel Celis Yañez de la Playa y del Municipio de Cúcuta, mediante Oficio D-No.0271 de marzo 11 de 2022, firmado pro el Dr. Carlos Arturo Martínes Garcia Director del I.D.S.                                                                                                                                                                                     -Se efectuó acompañamiento por parte del IDS a las mesa virtuales de Saneamiento de Aportes Patronales efectuadas con las EPS: NUEVA EPS, SALUDCCOP, FAMISANAR, COMPENSAR Y ASMETSALUD y con los Fondos de Pensiones  PROTECCION, y COPESIONES con las diferentes ESE del Dpto. </t>
  </si>
  <si>
    <t xml:space="preserve">Se remite Circulares: No.016 del 26 de mayo de 2022, dirigido a los Gerentes de las         del orden Deptal y Municipal concepto emitido por la CGN-tratamiento contable devolución saldos a favor entre una ]ESE y las Administradoras de pensiones, cesantías y riesgos laborales.    - 22 de abril de 2022, se remite comunicación por correo electrónico a la Dra   Ilsa Luna de la CGR-Envío del informe en excel de saldos devueltos a la ESE HUEM, realizado una vez cruzada la información reportada tanto por la ESE como entidades Administradoras, en este cuadro se registra el resultado de la verificación.                                                                                                                               -Se efectuó acompañamiento por parte del IDS a las mesa virtuales de Saneamiento de Aportes Patronales efectuadas con las EPS y con los Fondos de Pensiones,Cesantías y Riesgos Laborales   con las diferentes ESE del Dpto en el aplicativo SISPRO, cierre mesas y  revisión de actas firmadas:                                                                                    -28 de abril de 2022, con la ESE Norte de Tibu y los Fondos de  Nueva EPS, COOSALUD acta firmada por la administradora. 
Se solicitó a MSPS contacto de ECOOPSOS-  para establecer comunicación y revisar estado de cuenta.   
 -29 de abril de 2022, mesa virtual con la ESe Jorge Cristo Sahium de V/lla Rosario,  teniendo como soporte el acta firmada por las dos partes con l              as Administradoras: CAFESALUD EPS - PROTECCION PENSION - SALUDCOOP EPS - COMPARTA EPS - COLPENSIONES.     -2 de junio de 2022, ESE Centro de Gramalote, con SALUDCOOP, EPS SANITAS,COOMEVA EPS,SALUDVIDA EPS.NUEVA EPS, CAFESALUD EPS.Pendiente tramitar acta con ADRES y cerrar COLPENSIONES. Legalizar acta con SOLSALUD.  ESE Noroccidental de Abrego, con CAFESA- LUD EPS, PROTECCION PENSION,SANITAS EPS. SALUD-VIDA EPS y COOMEVA EPS.                                                                    -6 de junio de 2022, ESE IMSALUD-CUCUTA, se reviso listas de mesas creadas en el aplicativo virtual de la Resolución 1545de 2019. - ESE Norte Tibú con COOSALUD EPS - SALUD
COLPENSIONES – PENSION.Pendiente cerrar ECOOPSOS- En trámite conciliación.                                                                                                  -7 de junio de 2022, ESE Centro REhabilitación de Cúcuta, con SKANDIA PENSION, NUEVA EPS,PROTECCIÓN CESANTÍAS – PENSION COLPENSIONES. Pendiente: Acta de: PORVENIR Y COOMEVA.                                                                                            -8 de junio de 2, ESE Hospital Local los Patios, con COLPEN- SIONES, PROTECCION-PENSION,SALUDCOOP EPS NUEVA EPS. Pendiente acta para cerrar mesa de COLFON- DOS. - ESE Occidente de Cachira con los Fondos de-ASTMETSALUD EPS. PENDIENTE: FAMISANAR…Verificar firma de acta por la ESE COLFONDOS. - ESE Juan Luis Londoño del Zuliz, con los Fondos de NUEVA EPS,   SALUD- COOP. Pendiente: ARL SURA Y COLPENSIONES. - ESE  V/lla del Rosario con los SURA ARL, NUEVA EPS-En ante- rior reunión se había cerrado las mesas con: COLPENSIO-NES- PROTECCION -SALUDCOOP EPS- CAFAESALUD EPS- COMPARTA EPS.                                                                                               -Junio 9 de 2022, ESE HUEM con los ondosCOLPENSIONES
PROTECCION, SALUDTOTAL EPS,SKANDIA PENSION, 
PORVENIR PENSION, CAFESALUD EPS, ADRESS EPS,
COLFONDOS PENSION, PORVENIR CESANTIAS y OLD MUTUAL .  - ESE Isabel Celis Yañez de la Playa con los SALUDCOOP EPS EN LIQUIDACION. PENDIENTE: - PEDIR MESA A PORVENIR Y HORIZONTE - PENSION  SOLICTAR CRUCE DE CUENTAS A CAFESALUD PARA SALUD TOTAL EPS, - SALUDVIDA – ENVIAR ACTA FIRMADA Y PEDIR TRASLADO A PORVENIR,  ENVIAR ACTA DE COLPENSIONES. -  ESE San Juan de Dios de Pamp,lonacon lon los Fondos de COMPARTA EPS,SALUD TOTAL EPS
Pendiente de cerrar: COLPENSIONES Y COLFONDOS.
-Junio 13 de 2022 Hospital Mental Rudesindo Soto  con los  Fondos  COLPENSIONES,PROTECCION, CAFESALUD EPS, PORVENIR PENSION, NUEVA EPS, OOMEVA EPS
SALUDCOOP EPS, COLFONDOS PENSION-SKANDIA PEN SION. Pendiente ADRESS EPS - ESE Joaquin Emiro Escobar de PROTECCION PENSION,  CAFESALUD EPS, COLPEN-SIONES, COOMEVA EPS y SEGUROS BOLIVAR ARL.
- Junio 15 de 2022 ESE Hospital Emiro Quintero Cañizares de Ocaña, con lod Fondos de :   SALUDCOOP EPS, CAFESA -LUD EPS, COMPARTA EPS, COOSALUD EPS, SANITAS EPS, SALUD VIDA EPS. pendiente cerrar mesa ya finalizada con COLPENSIONES. - ESE Sur Oriental de PROTECCION PENSION, CAFESALUD EPS, NEUVA EPS, SANITAS EPS
Quedando pendiente presentar actas completas para cerrar mesa de: Coomeva eps y Porvenir pensión.
                                                                                                                                                             -
</t>
  </si>
  <si>
    <t xml:space="preserve"> -Se remite a la Oficina de Prestación de Servicios del Instituto Departamental de Salud,  mediante Oficio RF-No052 del 11 de mayo de 2022,  metas de los Indicadores Financieros de Recaudo Cartera y de Servicios de Salud de las ESE Hospital Regional: Suroriental de Chinácota, Centro de Gramalote, Norte de Tibú, Noroccidental de Abrego y Occidente de Cáchira y de la ESE Hospital: San Juan de Dios de Pamplona y Emiro Quintero Cañizares de Ocaña,  correspondiente al Componente del Sistema General de Participaciones, Subsidio a la Oferta vigencia 2022.                                                                                           -Oficio rRF-No.054 de mayo 13 de 2022, metas de los Indicadores Financieros de Recaudo Cartera y de Servicios de Salud de las ESE Hospital Emiro Quintero Cañizares de Ocaña,  correspondiente al Componente del Sistema General de Participaciones, Subsidio a la Oferta vigencia 2022.                                       </t>
  </si>
  <si>
    <t>En este trimestre se realizo el cierre del informe en la plataforma SISPRO de Minsalud, quedando totalmente ejecutados los dineros asignados mediante la Resolución 2017 de 2020.</t>
  </si>
  <si>
    <t>En el primer trimestre de esta vigencia  se realizo el cierre del informe en la plataforma SISPRO de Minsalud.</t>
  </si>
  <si>
    <t xml:space="preserve">* Modificaciones presupuestales asesoradas y con  Conceptos Técnicos  de  modificaciones al  presupuesto ingresos y gastos a las ESE del Departamento, en el primer trimestre de 2022: incorporación Operaciones cierre vigencia 2021, Incorporación Disponibioidad Inicial, incorporación cuentas por cobrar vigencvias anteriores,  incorporacion recaudos vigencia 2022, adición recursos recuperación de cartera, y  Adición recursos convenios interadministrativos (Recursos Salud Pública) para un  total de 11 conceptos técnicos emitidos para aprobación de las Juntas de las ESE.                                                                                                                                                               </t>
  </si>
  <si>
    <t xml:space="preserve">* Modificaciones presupuestales asesoradas y con  Conceptos Técnicos  de  adiciones al  presupuesto ingresos y gastos a las ESE del Departamento, en el segundo trimestre de 2022: Por incorporaciones: Disponibioidad Inicial,  cuentas por cobrar ,  incorporacion recaudos vigencia 2022, adición recursos recuperación de cartera,   Adición recursos convenios interadministrativos (Recursos Salud Pública), adición  recursos vacunación COVID 19 e Incremento Salarial vigencia 2022, para un  total de 16 conceptos técnicos emitidos para aprobación de las Juntas de las ESE.                                                                                                                                                               </t>
  </si>
  <si>
    <t>En estre trimestre no se ha efectuado ninguna capacitación al respecto, pero, se realizó revisión de las modificaciones presupuestales presentadas por las ESE y la aplicación del catálogo de Clasificación Presupuestal .</t>
  </si>
  <si>
    <t>En este treimestre no se han ejecutado los recursos asignados a las ESE Centro de Rehabilitación con Programa de Saneamiento Fiscal y Financiero viabilizado en ejecución, no han realizado el encargo Fiduciario.</t>
  </si>
  <si>
    <t>En este treimestre no se han ejecutado los recursos asignados a las ESE Centro de Rehabilitación con Programa de Saneamiento Fiscal y Financiero viabilizado en ejecución, ya realizaron el contrato del encargo Fiduciario.                                            - Se remite a la ESE Centro de Rehabilitación Cardioneuromuscular de Norte de Santander, Oficio D-No.0502 de fecha 3 de mayo de 2022, firmado por el Director del IDS, sobre tramites para el giro de encargo fiduciario  de Recursos FONSAET asignados mediante las Resoluciones del Ministerio de Salud y Protección Social Nos.5938 de 2014, 4885 de 2018 y 3370 de 2019, y resoluciones No.4861 y 4862 de fecha 10 de diciembre expedidas por el IDS asignación de recursos para la ESE,  para agilizar el trámite y autorización de giro al encargo fiduciario y pago al beneficiario final.</t>
  </si>
  <si>
    <t xml:space="preserve">Se remite el informe mediante Oficio D-No.0164 de fecha 21 de febrero de 2022, a la Secretria de Hacienda del Dpto  en medio físico Radicado No.2022-08400-005660-2 de fecha 24 de febrero de 2022 y por correo electronico a la Secretria de Hacienda del Dpto el 23 de febrero de 2022 </t>
  </si>
  <si>
    <t>El informe correspondiente se remitio en el primer trimestre de 2022.</t>
  </si>
  <si>
    <t>Ejecución de proyectos enviada a Planeación con corte a diciembre de 2021, Correo enviado Enero 21 de 2022 - Ejecución IV TRIM de 2021.</t>
  </si>
  <si>
    <t>Ejecución de proyectos enviada a Planeación con corte a diciembre de 2021, Correo enviado 5 Abril de  2022 - Ejecución I TRIM de 2022.</t>
  </si>
  <si>
    <t xml:space="preserve">Respuesta:
Ejecución de proyectos enviada a Planeación con corte a diciembre de 2021, Correo enviado 5 Julio de  2022 - Ejecución II TRIM de 2022.
</t>
  </si>
  <si>
    <t>No se ejecuto en este trimestre.</t>
  </si>
  <si>
    <t>Con Oficfio RF-No.052 de mayo 26 de 2022, se Remite a la Oficina de Atención en Salud, la matriz de la metodología de evaluación de la Capacidad de GestiónMunicipios Descentralizados vigencia 2021 , debidamente valorada municipio por municipio.</t>
  </si>
  <si>
    <t xml:space="preserve">PROGRAMADO: En el mes de diciembre de 2021 se adopta el presupuesto para vigencia fiscal de 2022 con el Acuerdo N°014 del 30 de diciembre de 2021. 
PRESUPUESTO INICIAL: Subcuenta de Régimen Subsidiado  de $ 26,346,022,524.00
ADICIONES: Acuerdo No.001 de Enero 28 de 2022 $ 7,360,790,794.45, RESOLUCION No 1119 de Marzo 28 de 2022 $ 8,500,000,000.00 
PRESUPUESTO DEFINITIVO: $ 42,206,813,318.45 
EJECUTADO: Se ejecutó en al cuarto trimestre  $ 6,749,041,261.08 
</t>
  </si>
  <si>
    <r>
      <t xml:space="preserve">
</t>
    </r>
    <r>
      <rPr>
        <sz val="11"/>
        <color indexed="8"/>
        <rFont val="Arial"/>
        <family val="2"/>
      </rPr>
      <t xml:space="preserve">
PRESUPUESTO INICIAL: Subcuenta de Régimen Subsidiado  de $ 26.346.022.524,oo
ADICIONES: Acuerdo No.004 de Abril 22 de 2022  $ 3.287.112.975,oo, Acuerdo No.006 de Junio 23 de 2022 $106.413.023,85.                                                                  PRESUPUESTO DEFINITIVO: $ 45.600.339.317,30.
EJECUTADO: Se ejecutó en I y II Trimestre de 2022  la suma de $17.040.517.813,27  
</t>
    </r>
  </si>
  <si>
    <t>PROGRAMADO: En el mes de diciembre de 2021 se adopta el presupuesto para vigencia fiscal de 2022 con el Acuerdo N°014 del 30 de diciembre de 2021. 
PRESUPUESTO INICIAL: Subcuenta de Régimen Subsidiado  de $ 26.346.022.524,oo
ADICIONES: Acuerdo No.001 de Enero 28 de 2022 $ 7.360.790.794,45, RESOLUCION No 1119 de Marzo 28 de 2022 $ 8,500,000,000,oo, Acuerdo No.004 de Abril 22 de 2022  $ 3.287.112.975,oo, Acuerdo No.006 de Junio 23 de 2022 $106.413.023,85, ACUERDO No.009 de Agosto 31 de 2022 $ 1.927.781.837.00. PRESUPUESTO DEFINITIVO: $ 47.528.121.154,30 
EJECUTADO: Se ejecutó en I y II Trimestre de 2022  la suma de $ 27.515.691.969,33.</t>
  </si>
  <si>
    <t xml:space="preserve">Acuerdo No.001 (28-01-22) Incorporación recursos del cierre vigencia. Resolucion No. 011-03-01-2022 por $4.417.180.519,74
Resolución  No.010 del 03 de Enero de 2022 Constitución de La Reserva por valor de $1,083,592,270.69 
</t>
  </si>
  <si>
    <t xml:space="preserve">
Resolución No.2410 de Junio 30 de 2022 Cancelación de Reservas $63.739.727.oo
</t>
  </si>
  <si>
    <t>Respuesta:
Acuerdo No.001 (28-01-22) Incorporación recursos del cierre vigencia. 
Resolución  No.010 del 03 de Enero de 2022 Constitución de La Reserva por valor de $1.083.592.270,69 .
Resolución No.2410 de Junio 30 de 2022 Cancelación de Reservas $63.739.727.oo
Resolución No.3752 de Septiembre 15 de 2022  Cancelación de Reservas $48.</t>
  </si>
  <si>
    <t>Ejecución presupuestal de Ingresos y Gastos de los meses de Octubre, Noviembre y Diciembre 2021, consolidada y entregada el 28 de enero de 2022 a Sistemas para publicación Gobierno en Línea</t>
  </si>
  <si>
    <t xml:space="preserve">
Ejecución presupuestal de Ingresos y Gastos de los meses de Enero, Febrero y Marzo de 2022, consolidada y entregada el 29 de abril de 2022 a Sistemas para publicación Gobierno en Línea</t>
  </si>
  <si>
    <t>Respuesta:
Ejecución presupuestal de Ingresos y Gastos de los meses de Enero, Febrero, Marzo, abril, mayo, junio de 2022, consolidada, última entrega el 29 de Julio de 2022 a Sistemas para publicación Gobierno en Línea</t>
  </si>
  <si>
    <t>Informe contable del cuarto trimestre de 2021, cargado en el chip de la Contaduría General de la Nación el 28 de Febrero y 3 de marzoa de 2022.</t>
  </si>
  <si>
    <t>Informe contable del primer trimestre de 2022, cargado en el chip de la Contaduría General de la Nación el 27 de Abril y Mayo 10 de 2022.</t>
  </si>
  <si>
    <t>Informe contable del segundo trimestre de 2022, cargado en el chip de la Contaduría General de la Nación: primer envio 3 de agosto de 2022 y segundo envio 20 de agosto de 2022.</t>
  </si>
  <si>
    <t xml:space="preserve">Se realizó el registro de todas las operaciones financieras Presupuesto, en el sistema Integrado Financiero TNS. Ejecución de 972 disponibilidades presupuestales, 1362 registros presupuestales y 920 definitivas                                                                                                                                                  -Tesoreria realizo 623 registros de ingresos por todos los conceptos y se elaboraron 2.209 comrpbantes de egreso en del primer trimetre de 2022.                                                                                                                                          Contabilida realizo las conciliaciones bancarias de las cuentas de los meses de enero  (24 de febrero 2022)  y febrero ( 13 de marzo de 2022) de 2022.
</t>
  </si>
  <si>
    <r>
      <t>Se realizó el registro de todas las operaciones financieras Presupuesto, en el sistema Integrado Financiero TNS. Ejecución de 1713 disponibilidades presupuestales, 2656 registros presupuestales y2929 definitivas                                                                                                                                                   -Tesoreria realizo 635 registros de ingresos por todos los conceptos y se elaboraron 2.141 comprobantes de egreso en del segundo trimetre de 2022.                                                                                                                                          -Contabilida realizo las conciliaciones bancarias de las cuentas de los meses de Marzo  (24 de abril  2022), Abril ( 23 de Mayo de 2022) y Mayo ( 30 de Junio de 2022) de 2022.-</t>
    </r>
    <r>
      <rPr>
        <sz val="11"/>
        <color indexed="10"/>
        <rFont val="Arial"/>
        <family val="2"/>
      </rPr>
      <t/>
    </r>
  </si>
  <si>
    <t>Respuesta:
Se realizó el registro de todas las operaciones financieras Presupuesto, en el sistema Integrado Financiero TNS. Ejecución de 2834 disponibilidades presupuestales, 4299 registros presupuestales y 4603. Obligaciones.</t>
  </si>
  <si>
    <t xml:space="preserve">Modificaciones Presupuestales según: 
ACUERDOS: No.001 (28-01-22) con Dec. 0089 (27-01-22)
RESOLUCIONES: No.0189 (24-01-22), No.0315 (31-01-11)  y  No.1119 (28-03-22)
</t>
  </si>
  <si>
    <t xml:space="preserve">Respuesta:
MODIFICACIONES PRESUPUESTALES SEGUN:
ACUERDOS: No.001 (28-01-22) con Dec. 0089 (27-01-22), AC No.003 (22-04-22) con Dec.0379 (28-03-22) y Dec.0465 (08-04-22), AC No.004 (22-04-22) con Dec.0380 (28-03-22), AC No.005 (22-04-22) con Dec.0466 (08-04-22), AC No.006 (23-06-22) con Dec.0807 (16-06-22), AC No.009 (31-08-22) con Dec.1125 (12-08-22), AC No.010 (31-08-22) con Dec.1151 (22-08-22), AC No.011 (31-08-22) con Dec.1181 (25-08-22).
RESOLUCION No.0189 (24-01-22), RESOLUCION No.0315 (31-01-11), RESOLUCION No.1119 (28-03-22), RESOLUCION No.3411 (06-09-22), RESOLUCION No.3412 (06-09-22), RESOLUCION No.3978 (29-09-22).
</t>
  </si>
  <si>
    <t>PRESUPUESTO: 
Del periodo de enero 1 de Julio al 30 de Septiembre de 2022, se presentaron los siguientes:
INFORMES DE LEY
• CUIPO II TRIM 2022 (Transmitido 26 Jul 2022)
• FUT II TRIM de 2022 (Correo envío Secretaria Hacienda 22 Julio de 2022)
• RESOL.6348-2016 - I TRIM 2022(Correo_ envío Sistemas - 12 Julio de 2022)
• SUPER COVID II TRIM 2022 (Correo enviado 12 Julio de 2022 a HMantilla para consolidación)
• EJECUCIONES ACTIVA Y PASIVA - SIA I TRIM 2022 (Correo Enviado Sistemas 5 de Julio de 2022 y definitiva 29 de Julio de 2022)
INFORMES INSTITUCIONALES
• PLAN DE ACCIÓN II TRIM 2022 (Correo envío a Financiera IDS 1 de Julio de 2022)
• GOBIERNO EN LÍNEA II TRIM DE 2022 (Correo envío a Sistemas - 29 Julio de 2022)
• EJECUCIÓN PRESUPUESTAL II TRM 2022 (Correo enviado a Planeación 5 Julio de 2022)</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</si>
  <si>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</si>
  <si>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Se gestionaron todas las solicitudes de comisiones o desplazamientos autorizadas por la Dirección excepto dos por riesgos en el desplazamiento</t>
  </si>
  <si>
    <t>Se gestionaron todas las solicitudes de comisiones o desplazamientos autorizadas por la Dirección</t>
  </si>
  <si>
    <t xml:space="preserve">Se cancelaron las facturas de servicios públicos recibidas. </t>
  </si>
  <si>
    <t>Documento publicado en la pagina web institucional antes del 31 de enero de 2022</t>
  </si>
  <si>
    <t>Conforme la disponibilidad presupuestal de recursos, el Grupo gestionó los procesos de contratación de bienes y servicios requeridos por la entidad. Algunas solicitudes no contaban con respaldo presupuestal y otras no fueron  autorizadas por la Dirección</t>
  </si>
  <si>
    <t>Todos los documentos obligatorios de los procesos de contratación, fueron revisados, insertados y publicados en el SECOP para cumplir los principios de publicidad, trasparencia y vigilancia ciudadana</t>
  </si>
  <si>
    <t xml:space="preserve">1.1.  Núm. De Juntas Directivas del IDS con acompañamiento de la oficina jurídica / números de Juntas Directivas del IDS realizadas. </t>
  </si>
  <si>
    <t># DE ACOMPAÑAMIENTOS EN LAS JUNTAS DIRECTIVAS DEL IDS</t>
  </si>
  <si>
    <t>SE REALIZA SEGÚN SOLICITUD DEL DESPACHO</t>
  </si>
  <si>
    <t>1.3.  Numero de comités directivos con participación de la oficina / número total de comités</t>
  </si>
  <si>
    <t># DE ACOMPAÑAMIENTOS EN EL COMITÉ DIRECTIVO  DEL IDS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</si>
  <si>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</si>
  <si>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</si>
  <si>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</si>
  <si>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3.1. Núm. de conceptos jurídicos  presentados/ Núm. de conceptos solicitados por la Dirección</t>
  </si>
  <si>
    <t>NUMERO DE CONCEPTOS SOLICITADOS A LA OFICINA JURIDICA</t>
  </si>
  <si>
    <t>NO SE PRESENTARON SOLICITUDES DE CONCEPTOS</t>
  </si>
  <si>
    <t>4.1. No. de derechos de petición tramitados/ No. de derechos de petición recibidos</t>
  </si>
  <si>
    <t>(# DE RESPUESTAS OPORTUNAS A LOS DP / TOTAL DP RECIBIDAS EN EL PERIODO X 100)</t>
  </si>
  <si>
    <t>SE ALIMENTA LA BASE DE DATOS CONFORME A LOS PROCESOS QUE HAN SIDO NOTIFICADOS A LA INSTITUCION</t>
  </si>
  <si>
    <t>1.1.  Base de datos actualizada</t>
  </si>
  <si>
    <t xml:space="preserve">NUMERO DE PROCESOS </t>
  </si>
  <si>
    <t>2.1. Número de procesos judiciales atendidos oportunamente / Número de procesos judiciales que tiene la entidad que se muevan en el periodo.</t>
  </si>
  <si>
    <t>NUMERO DE DEMANDAS CONTESTADAS OPORTUNAMENTE / TOTAL DE DEMANDAS X 100</t>
  </si>
  <si>
    <t>Se contesta demanda que se encontraba en terminos. Vogencia 2021 tercer trimestre - Queda pendiente contestacion demanda (en terminos) primer trimestre 2022</t>
  </si>
  <si>
    <t>SE CONTESTA DEMANDA QUE QUEDO PENDIENTE EN EL PRIMER TRIMESTRE</t>
  </si>
  <si>
    <t>NUMERO DE DEMANDAS ASIGANDAS/ NUMERO DE DEMANDAS CONTESTADAS X 100</t>
  </si>
  <si>
    <t>Queda pendiente contestacion demanda (en terminos) primer trimestre 2022</t>
  </si>
  <si>
    <t xml:space="preserve">UNA DEMANDA LLEGO EN EL TRIMESTRE Y AUN SE ENCUENTRA EN TERMINOS PARA CONESTAR </t>
  </si>
  <si>
    <t>3.1. Núm. Tutelas atendidas/ Núm. Tutelas presentadas ante el IDS</t>
  </si>
  <si>
    <t>NUMERO DE ACCIONES DE TUTELAS NOTIFICADAS</t>
  </si>
  <si>
    <t>CONSOLIDADO.  SE ENCUENTRA INCOMPLETO LA OFICINA NO CUENTA CON PERSONAL SUFICIENTE - INFORMACION  CARGADA EN EL DKD</t>
  </si>
  <si>
    <t xml:space="preserve">RESPUESTA DE ACCIONES DE TUTELA EN LOS TERMINOS ESTABLECIDOS/NUMERO DE ACCIONES DE TUTELAS NOTIFICADAS X 100 </t>
  </si>
  <si>
    <t xml:space="preserve">LA OFICINA JURIDICA NO HA CONTO  CON PERSONAL SUFICIENTE PARA QUE PUEDA DEFENDER LOS INTERESES DE LA ENTIDAD </t>
  </si>
  <si>
    <t>NUMERO DE TUTELAS NOTIFICADAS / SEGUIMIENTO A LAS RESPUESTAS DE LAS ACCIONES DE TUTELA</t>
  </si>
  <si>
    <t>La oficina juridica con contó con los profesionales de apoyo contrataados  por aproximadamente  dos meses del trimestre. Se requirio al despacho apoyo en dicho proceso</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</si>
  <si>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</si>
  <si>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</si>
  <si>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</si>
  <si>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</si>
  <si>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</si>
  <si>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</si>
  <si>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</si>
  <si>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</si>
  <si>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</si>
  <si>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 xml:space="preserve">ACTAS DEL COMITÉ </t>
  </si>
  <si>
    <t>1.1.5.  Presentar un informe anual de gestión y la ejecución de sus decisiones.</t>
  </si>
  <si>
    <t>SOLICITUDES DEBATIDOS EN EL COMITÉ DE CONCILIACION / INFORME ANUAL X 100</t>
  </si>
  <si>
    <t>SE PRESENTRA EN EL TRANSCURSO DEL SEGUNDO SEMESTRE DEL AÑO</t>
  </si>
  <si>
    <t xml:space="preserve">1.1.     Causas de demandas identificadas e intervenidas / total de causas de demanda </t>
  </si>
  <si>
    <t xml:space="preserve">NUMERO DE PROCESOS JUDICIALES VINCULADOS </t>
  </si>
  <si>
    <t>CONSOLIDADO</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</si>
  <si>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</si>
  <si>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</si>
  <si>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</si>
  <si>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SE REQUIERE MANTENER CONTRATADOS LOS PROFESIONALES EN DERECHO CON EL FIN DE MANTENER LA DEFENSA JUDICIAL DE LA INSTITUCION - CERO PORCESOS FALLADOS EN CONTRA</t>
  </si>
  <si>
    <t>1.1.  Número de  investigaciones disciplinarias preliminares abiertas / número total de denuncias o quejas por presuntas infracciones disciplinarias</t>
  </si>
  <si>
    <t xml:space="preserve">NUMERO DE QUEJAS / NUMERO DE DILIGENCIAS PRELIMINARES </t>
  </si>
  <si>
    <t>1.2.  Número de investigaciones disciplinarias abiertas / número total de denuncias o quejas por presuntas infracciones disciplinarias</t>
  </si>
  <si>
    <t>NUMERO DE QUEJAS /  NUMERO DE APERTURA DE INDAGACION PRELIMINAR</t>
  </si>
  <si>
    <t>1.3.  Número de procesos disciplinarios tramitados durante la vigencia / Número de procesos activos de la vigencia</t>
  </si>
  <si>
    <t>NUMERO DE PROCESOS / NUMERO DE QUEJAS X 100</t>
  </si>
  <si>
    <t>Gestión de Recuperacion de Cartera, gestionar el cobro persuasivo y coactivo de las obligaciones vigentes a favor de la Entidad dentro del termino y en las condiciones establecidas en el Manual de Cobro Persuasivo y Coactivo del IDS.</t>
  </si>
  <si>
    <t>1.1.2.  Verificar que  en cada proceso sancionatorio existan  Los documentos, soportes que conforman el título ejecutivo simple o complejo de acuerdo a la normativa aplicable</t>
  </si>
  <si>
    <t>1.1.  Número de  procesos recibidos con su respectivo radicado en la vigencia 2021, con sus respectivos folios, minutas, comunicaciones, entre otros inmersos en el expediente.</t>
  </si>
  <si>
    <t>NUMERO DE PROCESOS SANCIONATORIOS RADICADOS EN LA OFICINA PARA EJECUTAR/ Y/O DESCARTAR SEGÚN SU ANALISIS Y CORRESPONDIENTE ACTUACION PERSUASIVA Y/O COACTIVA.</t>
  </si>
  <si>
    <t>POR EVENTO O POR PROCESO ASIGNADO.</t>
  </si>
  <si>
    <t>1.1.3. Ingresar al inventario; sistematizar en excel, ingresar en el libro radicador y azetas el proceso y su etapa correspondiente, cuantia, calidad del ejecutado, verificacion de datos para notificaciones,.</t>
  </si>
  <si>
    <t>NUMERO DE PROCESOS Y SU RESPECTIVA GESTION DOCUMENTAL, REGISTRO, SISTEMATIZACION Y NOTIFICACION CORRESPONDIENTE.</t>
  </si>
  <si>
    <t>Expedir acto administrativo que avoca conocimiento de cada uno de los procesos sancionatorios, generando su respectiva liquidacion de cada uno de ellos,asi mismo ejercer actuaciones de cobro persuasivo</t>
  </si>
  <si>
    <t xml:space="preserve">numero de expediciones prigramadas para el timestre / numero de actos expedidos </t>
  </si>
  <si>
    <t>iniciar las actuaciones de cobro coactivo como citaciones, mandamientos de pago, resoluciones de embargo, desembargo, acuerdo de pago y demás.</t>
  </si>
  <si>
    <t xml:space="preserve">numero de procesos de cobros coactivos experados para el trimestre / nuemro de procesos de cobro coactivo iniciados </t>
  </si>
  <si>
    <t xml:space="preserve">1.2.2.   ejecutar los procedimientos de investigación de bienes conforme lo establece el Estatuto Tributario Nacional y la Ley 1066 de 2006 (Por la cual se dictan normas para la normalización de la cartera pública y se dictan otras disposiciones). </t>
  </si>
  <si>
    <t>NUMERO DE PROCESOS Y SU RESPECTIVA GESTION DOCUMENTAL, REGISTRO, SISTEMATIZACION Y ANALISIS  CORRESPONDIENTE.</t>
  </si>
  <si>
    <t>POR EVENTO</t>
  </si>
  <si>
    <t>Archivar los procedmientos administrativos de cobro coactivo por pago en razon a pago total con sin amnistia</t>
  </si>
  <si>
    <t xml:space="preserve">actividad realizada primer trimestre de la vigencia </t>
  </si>
  <si>
    <t>elaboracion de informe acumulado de acuerdo a lineamientos del señor gobernador en informe de rendicion de cuentas permanente consolidado 2020 1er semestre del 2022</t>
  </si>
  <si>
    <t xml:space="preserve">actividad programada para el 4to trimestre de la vigencia </t>
  </si>
  <si>
    <t xml:space="preserve">grupo atencion en salud </t>
  </si>
  <si>
    <t xml:space="preserve">se realizo acompañamiento en el informe y visita realizada por la contraloria de la nacion a la entidad </t>
  </si>
  <si>
    <t xml:space="preserve">reporte de seguimeinto a proyectos de inversion a cargo del IDS en plataformas del DNP </t>
  </si>
  <si>
    <t>realizacion de visitas de calidad planteada para el tercer y cuarto trimestre de la vigencia según circular 425 de 2022</t>
  </si>
  <si>
    <t xml:space="preserve">segundemanda </t>
  </si>
  <si>
    <t xml:space="preserve">se realizo actualizacion del listado maestro de documentos </t>
  </si>
  <si>
    <t xml:space="preserve">evaluacion del PINAR en competencia elaborado en vigencia 2021 </t>
  </si>
  <si>
    <t xml:space="preserve">actualizacion realizado en vigencia 2021 se programa actualizacion comienzos de vigencia 2023 </t>
  </si>
  <si>
    <t xml:space="preserve">actividad a realizar el tercer trimestre de la vigencia </t>
  </si>
  <si>
    <t xml:space="preserve">se encuentra en aprobacion por parte de la direccion para su posterior presentacion comité departamental de archivo </t>
  </si>
  <si>
    <t xml:space="preserve">ajustes de gestion </t>
  </si>
  <si>
    <t xml:space="preserve">ajustes por gestion banco de proyectos de la gobernacion </t>
  </si>
  <si>
    <t>se ha realizado de acuerdo a circular 428 de 2022</t>
  </si>
  <si>
    <r>
      <t>A</t>
    </r>
    <r>
      <rPr>
        <sz val="11"/>
        <color rgb="FF1F1F1F"/>
        <rFont val="Arial"/>
        <family val="2"/>
      </rPr>
      <t>ct</t>
    </r>
    <r>
      <rPr>
        <sz val="11"/>
        <color rgb="FF0E0E0E"/>
        <rFont val="Arial"/>
        <family val="2"/>
      </rPr>
      <t>as de conciliación  que serán generadas directamente desde e</t>
    </r>
    <r>
      <rPr>
        <sz val="11"/>
        <color rgb="FF1F1F1F"/>
        <rFont val="Arial"/>
        <family val="2"/>
      </rPr>
      <t xml:space="preserve">l  </t>
    </r>
    <r>
      <rPr>
        <sz val="11"/>
        <color rgb="FF0E0E0E"/>
        <rFont val="Arial"/>
        <family val="2"/>
      </rPr>
      <t>apl</t>
    </r>
    <r>
      <rPr>
        <sz val="11"/>
        <color rgb="FF1F1F1F"/>
        <rFont val="Arial"/>
        <family val="2"/>
      </rPr>
      <t>i</t>
    </r>
    <r>
      <rPr>
        <sz val="11"/>
        <color rgb="FF0E0E0E"/>
        <rFont val="Arial"/>
        <family val="2"/>
      </rPr>
      <t>cativ</t>
    </r>
    <r>
      <rPr>
        <sz val="11"/>
        <color rgb="FF1F1F1F"/>
        <rFont val="Arial"/>
        <family val="2"/>
      </rPr>
      <t>o d</t>
    </r>
    <r>
      <rPr>
        <sz val="11"/>
        <color rgb="FF0E0E0E"/>
        <rFont val="Arial"/>
        <family val="2"/>
      </rPr>
      <t>e ges</t>
    </r>
    <r>
      <rPr>
        <sz val="11"/>
        <color rgb="FF1F1F1F"/>
        <rFont val="Arial"/>
        <family val="2"/>
      </rPr>
      <t>ti</t>
    </r>
    <r>
      <rPr>
        <sz val="11"/>
        <color rgb="FF0E0E0E"/>
        <rFont val="Arial"/>
        <family val="2"/>
      </rPr>
      <t>ón de a</t>
    </r>
    <r>
      <rPr>
        <sz val="11"/>
        <color rgb="FF1F1F1F"/>
        <rFont val="Arial"/>
        <family val="2"/>
      </rPr>
      <t>p</t>
    </r>
    <r>
      <rPr>
        <sz val="11"/>
        <color rgb="FF0E0E0E"/>
        <rFont val="Arial"/>
        <family val="2"/>
      </rPr>
      <t>ortes pa</t>
    </r>
    <r>
      <rPr>
        <sz val="11"/>
        <color rgb="FF1F1F1F"/>
        <rFont val="Arial"/>
        <family val="2"/>
      </rPr>
      <t>t</t>
    </r>
    <r>
      <rPr>
        <sz val="11"/>
        <color rgb="FF0E0E0E"/>
        <rFont val="Arial"/>
        <family val="2"/>
      </rPr>
      <t>rona</t>
    </r>
    <r>
      <rPr>
        <sz val="11"/>
        <color rgb="FF1F1F1F"/>
        <rFont val="Arial"/>
        <family val="2"/>
      </rPr>
      <t>l</t>
    </r>
    <r>
      <rPr>
        <sz val="11"/>
        <color rgb="FF0E0E0E"/>
        <rFont val="Arial"/>
        <family val="2"/>
      </rPr>
      <t xml:space="preserve">es del MSPS , posteriormente cargadas en este y archivo de Actas de conciliación ya suscritas de éste proceso </t>
    </r>
    <r>
      <rPr>
        <sz val="11"/>
        <color rgb="FF3D3D3D"/>
        <rFont val="Arial"/>
        <family val="2"/>
      </rPr>
      <t>.</t>
    </r>
  </si>
  <si>
    <r>
      <t xml:space="preserve"> -Se remite a la Oficina de Prestación de Servicios del Instituto Departamental de Salud,  mediante Oficio RF-No022 del 9 de marzo de 2022,  los Indicadores de Gestión Financiera:  Metas de Recaudo de Servicios de Salud y Metas recaudo cartera vigencias anteriores de servicios de salud, correspondientes a la ejecución del cuarto trimestre 2021, para el giro de los recursos correspondiente a cada ESE.                                                                                                                                                         -Se efectuo la elaboración del Documento Distribución Recursos SGP - Subsidio a la Oferta vigencia 2022, el cual fue presentado</t>
    </r>
    <r>
      <rPr>
        <sz val="11"/>
        <color indexed="8"/>
        <rFont val="Arial"/>
        <family val="2"/>
      </rPr>
      <t xml:space="preserve"> el 31  de marzo de 2022, al Comité Directivo Extraordinario del IDS, </t>
    </r>
    <r>
      <rPr>
        <sz val="11"/>
        <color theme="1"/>
        <rFont val="Arial"/>
        <family val="2"/>
      </rPr>
      <t xml:space="preserve"> fue aprobado y firmado por el Director del IDS.  Esta distribución se efectuo acorde a lo dispuesto en los Documentos de Distribución del Departamento Nacional de Planeación No.062 de enero 13 de 2022 (Última doceava 2021) y No.065 de febrero 4 de 2022 (once doceavas 2022)</t>
    </r>
  </si>
  <si>
    <r>
      <t xml:space="preserve"> En la oficina de Central de Cuentas se elaboraron , radicaron , tramitarón  en el mes de ENERO: 9  ordenes de pago, en FEBRERO : 209 ordenes de pago  y  MARZO  696 ordenes de pago.                                                  Para un total de ordenes de pago  elaboradas y tramitadas  en el  primer trimestre 2022 de </t>
    </r>
    <r>
      <rPr>
        <b/>
        <sz val="11"/>
        <color indexed="8"/>
        <rFont val="Arial"/>
        <family val="2"/>
      </rPr>
      <t xml:space="preserve">914.   </t>
    </r>
    <r>
      <rPr>
        <sz val="11"/>
        <color theme="1"/>
        <rFont val="Arial"/>
        <family val="2"/>
      </rPr>
      <t xml:space="preserve">
Pagadas vigencia 2022: </t>
    </r>
    <r>
      <rPr>
        <b/>
        <sz val="11"/>
        <color indexed="8"/>
        <rFont val="Arial"/>
        <family val="2"/>
      </rPr>
      <t>914</t>
    </r>
    <r>
      <rPr>
        <sz val="11"/>
        <color theme="1"/>
        <rFont val="Arial"/>
        <family val="2"/>
      </rPr>
      <t xml:space="preserve">
pagadas CXP de vigencias 2021: </t>
    </r>
    <r>
      <rPr>
        <b/>
        <sz val="11"/>
        <color indexed="8"/>
        <rFont val="Arial"/>
        <family val="2"/>
      </rPr>
      <t xml:space="preserve">16
</t>
    </r>
  </si>
  <si>
    <r>
      <t xml:space="preserve"> En la oficina de Central de Cuentas se elaboraron , radicaron , tramitarón  en el mes de ABRIL 587  ordenes de pago, en MAYO 698 ordenes de pago  y  JUNIO 729 ordenes de pago.                                                  Para un total de ordenes de pago  elaboradas y tramitadas  en el  segundo trimestre 2022 de 2014</t>
    </r>
    <r>
      <rPr>
        <b/>
        <sz val="11"/>
        <color indexed="8"/>
        <rFont val="Arial"/>
        <family val="2"/>
      </rPr>
      <t xml:space="preserve">.   </t>
    </r>
    <r>
      <rPr>
        <sz val="11"/>
        <color indexed="8"/>
        <rFont val="Arial"/>
        <family val="2"/>
      </rPr>
      <t xml:space="preserve">
Pagadas vigencia 2022: 2.928
pagadas CXP de vigencias 2021: 11</t>
    </r>
  </si>
  <si>
    <r>
      <t xml:space="preserve"> </t>
    </r>
    <r>
      <rPr>
        <sz val="11"/>
        <color theme="1"/>
        <rFont val="Arial"/>
        <family val="2"/>
      </rPr>
      <t>En la oficina de Central de Cuentas se elaboraron , radicaron , tramitarón  en el mes de JULIO  671  ordenes de pago, en AGOSTO 458 ordenes de pago  y  SEPTIEMBRE 627 ordenes de pago.                                                  Para un total de ordenes de pago  elaboradas y tramitadas  en el  tercer trimestre 2022 de 1756</t>
    </r>
    <r>
      <rPr>
        <b/>
        <sz val="11"/>
        <color indexed="8"/>
        <rFont val="Arial"/>
        <family val="2"/>
      </rPr>
      <t xml:space="preserve">.   </t>
    </r>
    <r>
      <rPr>
        <sz val="11"/>
        <color indexed="8"/>
        <rFont val="Arial"/>
        <family val="2"/>
      </rPr>
      <t xml:space="preserve">
Pagadas vigencia 2022: 4684</t>
    </r>
    <r>
      <rPr>
        <sz val="11"/>
        <color indexed="10"/>
        <rFont val="Arial"/>
        <family val="2"/>
      </rPr>
      <t xml:space="preserve">
</t>
    </r>
  </si>
  <si>
    <r>
      <rPr>
        <sz val="11"/>
        <color indexed="8"/>
        <rFont val="Arial"/>
        <family val="2"/>
      </rPr>
      <t xml:space="preserve">MODIFICACIONES PRESUPUESTALES SEGUN:
</t>
    </r>
    <r>
      <rPr>
        <sz val="11"/>
        <color theme="1"/>
        <rFont val="Arial"/>
        <family val="2"/>
      </rPr>
      <t>ACUERDOS:  AC No.003 (22-04-22) con Dec.0379 (28-03-22) y Dec.0465 (08-04-22), AC No.004 (22-04-22) con Dec.0380 (28-03-22), AC No.005 (22-04-22) con Dec.0466 (08-04-22), AC No.006 (23-06-22) con Dec.0807 (16-06-22).
RESOLUCION No.0189 (24-01-22),</t>
    </r>
  </si>
  <si>
    <r>
      <rPr>
        <b/>
        <sz val="11"/>
        <color indexed="8"/>
        <rFont val="Arial"/>
        <family val="2"/>
      </rPr>
      <t>PAGADURIA:</t>
    </r>
    <r>
      <rPr>
        <sz val="11"/>
        <color theme="1"/>
        <rFont val="Arial"/>
        <family val="2"/>
      </rPr>
      <t xml:space="preserve">    -Retencion en la Fuente presentadas ( 8 enero 2022) mes diciembre 2021, (18 febrero 2022) mes enero 2022  y (04 marzo 2022) mes febrero 2022 destino DIAN.                                                                                                                                - Declaracion Bimestral Noviembre -Diciembre 2021  (25 Enero 2022); Enero-Febrero (23 marzo 2022)   Retencion  por ICA Destino Alcaldia .                                                                                                                                                                                                                                    -CIRCULAR UNICA TIPO 277 (JUEGOS DE SUERTE Y AZAR) - Supersalud:  - Diciembre 2021 (Enero 7-2022) - Enero  2022(Febrero 7- 2022)  -Febrero (Marzo3- 2022).                                                                              --RENDICIÓN ANUAL CONTRALORÍA DEPARTAMENTAL   (Entregado 18 de Febrero de 2022).                                                                                                  -RENDICIÓN ANUAL SIRECI - Enviado a financiera el 17 de febrero de 2022 
- FUT ANUAL 2021  (ENTREGADO EL 24 DE ENERO DE 2022)                                                 
 -REPORTE DE INGRESOS PROPIOS-RECAUDOS:    (Diciembre 2021) se envio el enero 4 2022;  (Enero 2022) se febrero 22 2022; -(febrero 2022) el 8 de marzo de 2022  Se remite a  Hacienda Departamental quien es la encarada de enviarlo a la Federacion Nacional de Departamentos.                                                                                                                                                                                                                                                                                                                                  -Informe universo de productores, Licores Vinos Aperitivos Similares, Cervezas del año 2021- Presentado a la Secretaria de Hacienda Departamental quien lo consolida y lo envia a la Supersalud.      
</t>
    </r>
    <r>
      <rPr>
        <b/>
        <sz val="11"/>
        <color indexed="8"/>
        <rFont val="Arial"/>
        <family val="2"/>
      </rPr>
      <t>PRESUPUESTO:</t>
    </r>
    <r>
      <rPr>
        <sz val="11"/>
        <color theme="1"/>
        <rFont val="Arial"/>
        <family val="2"/>
      </rPr>
      <t xml:space="preserve"> Del periodo de enero 01 al 31 de Marzo de 2022, se presentaron los siguientes:</t>
    </r>
    <r>
      <rPr>
        <b/>
        <sz val="11"/>
        <color indexed="8"/>
        <rFont val="Arial"/>
        <family val="2"/>
      </rPr>
      <t xml:space="preserve">
</t>
    </r>
    <r>
      <rPr>
        <sz val="11"/>
        <color theme="1"/>
        <rFont val="Arial"/>
        <family val="2"/>
      </rPr>
      <t>• SIRECI 2021  (Correo envío a Financiera 8 feb 2022)
• SIA ANUAL 2021 (Correo enviado a Sistemas Febrero 08 de 2022)
• CUIPO IV TRIM 2021 (Transmitido 18 feb 2022)
• FUT IV TRIM de 2021 (Correo envío Secretaria Hacienda 24 enero de 2022)
• RESOL.6348-2016 - IV TRIM 2021(Correo_ envío Sistemas - 18 Enero de 2022)
• FUT COVID IV TRIM de 2021 (Correo Envío a Secretaria de Hacienda 23 de Enero 22)
• SUPER COVID VI TRIM 2021 (Correo enviado 14 Ene 22 a HMantilla para consolidación)
• EJECUCIONES ACTIVA Y PASIVA - SIA IV TRIM 2021 (Correo Enviado Sistemas 5 de Enero 2022)
• PLAN MEJORAMIENTO CONTRALORIA DEPARTAMENTAL VIGENCIA 2019 (Correo enviado a Control Interno- Febrero 22 de 2022)</t>
    </r>
    <r>
      <rPr>
        <b/>
        <sz val="11"/>
        <color indexed="8"/>
        <rFont val="Arial"/>
        <family val="2"/>
      </rPr>
      <t xml:space="preserve">
</t>
    </r>
    <r>
      <rPr>
        <b/>
        <sz val="11"/>
        <color theme="1"/>
        <rFont val="Arial"/>
        <family val="2"/>
      </rPr>
      <t xml:space="preserve">
CONTABILIDAD</t>
    </r>
    <r>
      <rPr>
        <sz val="11"/>
        <color theme="1"/>
        <rFont val="Arial"/>
        <family val="2"/>
      </rPr>
      <t>:
1. Se reviso la informacion financiera y contable  correspondiente al 3 trimestre para ser enviada a la Contaduria General de la nacion.                                                2.  Informe contable del Tercer trimestre de 2022, cargado en el chip de la Contaduría General de la Nación:  a la Contaduria el Informe Trimestral  incluye  Formato 001 Saldos y Movimientos,  Formato 002 Operaciones Reciprocas y  formato C01 Variaciones Trimestrales, el primer envio se hizo 1 de Noviembre de 2022, segundo envio 9 de Noviembre de 2022. y Tercer envio 20 de Noviembre del 2022</t>
    </r>
  </si>
  <si>
    <r>
      <t xml:space="preserve"> Del periodo de  1 de abril al 30 de Junio de 2022, se presenta-ron los siguientes informes:                                           </t>
    </r>
    <r>
      <rPr>
        <b/>
        <sz val="11"/>
        <color indexed="8"/>
        <rFont val="Arial"/>
        <family val="2"/>
      </rPr>
      <t xml:space="preserve">PAGADURIA:                  </t>
    </r>
    <r>
      <rPr>
        <sz val="11"/>
        <color indexed="8"/>
        <rFont val="Arial"/>
        <family val="2"/>
      </rPr>
      <t xml:space="preserve">                                                                                 -Retencion en la Fuente presentadas ( 7 de abril 2022) mes Marzo de 2022, (9 de mayo 2022) mes abril 2022  y (17 de junio 2022) mes Mayo de  2022 destino a la Direccion de Impuestos y Aduanas Nacionales (DIAN).                                                                                    -  Declaracion Bimestral Marzo y Abril (18 mayo 2022)   Retencion  por ICA Destino Alcaldia .                                                                                                      - CIRCULAR UNICA TIPO 277 (JUEGOS DE SUERTE Y AZAR) - Supersalud:  - Mes de Marzo (Abril 4-2022) - Abril de  2022(Mayo- 2022)  -Mayo de 2022 (Junio 7- 2022).                                                                              
- FUT I TRIMESTRE DE 2022 (ENTREGADO EL 19 DE ABRIL DE 2022)                                                 
 -REPORTE DE INGRESOS PROPIOS-RECAUDOS:    (Marzo de 2022) se envio el 8 de Abril de 2022;  (Abril2022) se envio el 8 de Mayo de  2022; -(Mayo 2022) se envio el 8 Junio de 2022  Se remite a  Hacienda Departamental quien es la encarada de enviarlo a la Federacion Nacional de Departamentos.                                                                                               
• RESOL.6348-2016 - I TRIM 2022 (Correo_ envío Sistemas - 7 de Abril de 2022)                                                                                                                                                                                                                                                                                                                                               
-Informe universo de productores, Licores Vinos Aperitivos Similares, Cervezas del primer Cuatrimestre del año 2022- Presentado a la Secretaria de Hacienda Departamental quien lo consolida y lo envia a la Supersalud.                                                                                                                                                                                                                                     </t>
    </r>
    <r>
      <rPr>
        <b/>
        <sz val="11"/>
        <color indexed="8"/>
        <rFont val="Arial"/>
        <family val="2"/>
      </rPr>
      <t>PRESUPUESTO:</t>
    </r>
    <r>
      <rPr>
        <sz val="11"/>
        <color indexed="8"/>
        <rFont val="Arial"/>
        <family val="2"/>
      </rPr>
      <t xml:space="preserve">
INFORMES DE LEY
• CUIPO I TRIM 2022 (Transmitido 24 Abr 2022)
• FUT I TRIM de 2022 (Correo envío Secretaria Hacienda 21 abril de 2022)
• RESOL.6348-2016 - I TRIM 2022(Correo_ envío Sistemas - 07 Abril de 2022)
• SUPER COVID V TRIM 2022 (Correo enviado 06 Abril de 2022 a HMantilla para consolidación)
• EJECUCIONES ACTIVA Y PASIVA - SIA I TRIM 2022 (Correo Enviado Sistemas 5 de Abril de 2022)
</t>
    </r>
    <r>
      <rPr>
        <b/>
        <sz val="11"/>
        <color indexed="8"/>
        <rFont val="Calibri"/>
        <family val="2"/>
      </rPr>
      <t/>
    </r>
  </si>
  <si>
    <r>
      <t xml:space="preserve">Vigencia: </t>
    </r>
    <r>
      <rPr>
        <b/>
        <u/>
        <sz val="24"/>
        <rFont val="Arial"/>
        <family val="2"/>
      </rPr>
      <t>2022</t>
    </r>
  </si>
  <si>
    <t>RESULTADO ANUAL</t>
  </si>
  <si>
    <t>RECURSOS HUMANOS</t>
  </si>
  <si>
    <t xml:space="preserve">vigilancia y control, tesoreria y prestacion de servicios </t>
  </si>
  <si>
    <t>Se realizaron los 2 municipios que estaban pendientes</t>
  </si>
  <si>
    <t>Esta actividad ya se cumplio en el 1er trimestre</t>
  </si>
  <si>
    <t>Realizar o  Tramitar al 100% de las solicitudes de autorizaciónes radicas ( Tutela) servicios de salud  a la Poblacion a cargo del departamen</t>
  </si>
  <si>
    <t xml:space="preserve">En el acuerdo de punto final el IDS realiza procesos de radicación, Auditoría, conciliación y Pago de los servicios de salud NOPBS de acuerdo a la Resolución 555 de 2019 del IDS  y lo contemplado en el ART.238 de la ley 1955 de 2.019 aplicando el mecanísmo para su verificación y control de pago; de acuerdo  a la norma se permitió radicación de cuentas hasta el 28 de febrero de 2022. </t>
  </si>
  <si>
    <t xml:space="preserve"> En el segundo trimestre se conciliaron facturas de vigencias anteriores NPBS entre cobros y recobros: (Nro de facturas conciliadas/ N° de facturas auditadas en VA)</t>
  </si>
  <si>
    <t>No se programa Auditoria y conciliación debido a que la deuda del APF se certificó en mayo 2022</t>
  </si>
  <si>
    <t>Plan de Acción  Institucional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</si>
</sst>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quot;$&quot;\ * #,##0.00_-;\-&quot;$&quot;\ * #,##0.00_-;_-&quot;$&quot;\ * &quot;-&quot;??_-;_-@_-"/>
    <numFmt numFmtId="166" formatCode="_-* #,##0.00_-;\-* #,##0.00_-;_-* &quot;-&quot;??_-;_-@_-"/>
    <numFmt numFmtId="167" formatCode="&quot;$&quot;\ #,##0"/>
    <numFmt numFmtId="168" formatCode="_(&quot;$&quot;\ * #,##0.00_);_(&quot;$&quot;\ * \(#,##0.00\);_(&quot;$&quot;\ * &quot;-&quot;??_);_(@_)"/>
    <numFmt numFmtId="169" formatCode="#,##0_ ;\-#,##0\ "/>
    <numFmt numFmtId="170" formatCode="_-&quot;$&quot;* #,##0.00_-;\-&quot;$&quot;* #,##0.00_-;_-&quot;$&quot;* &quot;-&quot;??_-;_-@_-"/>
    <numFmt numFmtId="171" formatCode="_-* #,##0_-;\-* #,##0_-;_-* &quot;-&quot;??_-;_-@_-"/>
  </numFmts>
  <fonts count="28"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sz val="10"/>
      <color indexed="81"/>
      <name val="Tahoma"/>
      <family val="2"/>
    </font>
    <font>
      <b/>
      <sz val="11"/>
      <color theme="1"/>
      <name val="Arial"/>
      <family val="2"/>
    </font>
    <font>
      <sz val="11"/>
      <color rgb="FF000000"/>
      <name val="Arial"/>
      <family val="2"/>
    </font>
    <font>
      <sz val="11"/>
      <color rgb="FFFF0000"/>
      <name val="Arial"/>
      <family val="2"/>
    </font>
    <font>
      <sz val="9"/>
      <color indexed="81"/>
      <name val="Tahoma"/>
      <family val="2"/>
    </font>
    <font>
      <sz val="11"/>
      <color indexed="8"/>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8"/>
      <name val="Calibri"/>
      <family val="2"/>
      <scheme val="minor"/>
    </font>
    <font>
      <sz val="11"/>
      <color rgb="FF0E0E0E"/>
      <name val="Arial"/>
      <family val="2"/>
    </font>
    <font>
      <sz val="11"/>
      <color rgb="FF1F1F1F"/>
      <name val="Arial"/>
      <family val="2"/>
    </font>
    <font>
      <sz val="11"/>
      <color rgb="FF3D3D3D"/>
      <name val="Arial"/>
      <family val="2"/>
    </font>
    <font>
      <b/>
      <sz val="11"/>
      <color indexed="8"/>
      <name val="Calibri"/>
      <family val="2"/>
    </font>
    <font>
      <sz val="11"/>
      <color indexed="10"/>
      <name val="Arial"/>
      <family val="2"/>
    </font>
    <font>
      <b/>
      <sz val="11"/>
      <color indexed="8"/>
      <name val="Arial"/>
      <family val="2"/>
    </font>
    <font>
      <b/>
      <sz val="24"/>
      <name val="Arial"/>
      <family val="2"/>
    </font>
    <font>
      <b/>
      <u/>
      <sz val="24"/>
      <name val="Arial"/>
      <family val="2"/>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right style="medium">
        <color auto="1"/>
      </right>
      <top style="medium">
        <color auto="1"/>
      </top>
      <bottom style="medium">
        <color auto="1"/>
      </bottom>
      <diagonal/>
    </border>
  </borders>
  <cellStyleXfs count="15">
    <xf numFmtId="0" fontId="0" fillId="0" borderId="0"/>
    <xf numFmtId="0" fontId="3" fillId="0" borderId="0"/>
    <xf numFmtId="0" fontId="4" fillId="0" borderId="0"/>
    <xf numFmtId="9" fontId="4" fillId="0" borderId="0" applyFont="0" applyFill="0" applyBorder="0" applyAlignment="0" applyProtection="0"/>
    <xf numFmtId="0" fontId="3" fillId="0" borderId="0"/>
    <xf numFmtId="165"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cellStyleXfs>
  <cellXfs count="430">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0" xfId="0" applyFont="1" applyAlignment="1">
      <alignment wrapText="1"/>
    </xf>
    <xf numFmtId="0" fontId="0" fillId="2" borderId="0" xfId="0" applyFill="1" applyAlignment="1" applyProtection="1">
      <alignment wrapText="1"/>
      <protection locked="0"/>
    </xf>
    <xf numFmtId="0" fontId="1" fillId="0" borderId="1" xfId="3" applyNumberFormat="1"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9" fontId="2" fillId="6" borderId="9" xfId="3" applyFont="1" applyFill="1" applyBorder="1" applyAlignment="1" applyProtection="1">
      <alignment horizontal="center" vertical="center" wrapText="1"/>
    </xf>
    <xf numFmtId="1" fontId="2" fillId="6" borderId="1" xfId="0" applyNumberFormat="1" applyFont="1" applyFill="1" applyBorder="1" applyAlignment="1" applyProtection="1">
      <alignment horizontal="center" vertical="center" wrapText="1"/>
      <protection locked="0"/>
    </xf>
    <xf numFmtId="9" fontId="2" fillId="6" borderId="1" xfId="0" applyNumberFormat="1" applyFont="1" applyFill="1" applyBorder="1" applyAlignment="1">
      <alignment horizontal="center" vertical="center" wrapText="1"/>
    </xf>
    <xf numFmtId="9" fontId="2" fillId="6" borderId="1" xfId="3"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protection locked="0"/>
    </xf>
    <xf numFmtId="9" fontId="2" fillId="5" borderId="1" xfId="3"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9" xfId="3" applyFont="1" applyFill="1" applyBorder="1" applyAlignment="1" applyProtection="1">
      <alignment horizontal="center" vertical="center" wrapText="1"/>
    </xf>
    <xf numFmtId="9" fontId="1" fillId="6" borderId="1" xfId="3"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9" fontId="1" fillId="4" borderId="1" xfId="3" applyFont="1" applyFill="1" applyBorder="1" applyAlignment="1">
      <alignment horizontal="center" vertical="center" wrapText="1"/>
    </xf>
    <xf numFmtId="9" fontId="2" fillId="4" borderId="9" xfId="3"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1" fontId="1" fillId="4" borderId="1"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9" fontId="1" fillId="4" borderId="1" xfId="3"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1" fontId="1" fillId="6" borderId="1"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lignment horizontal="center" vertical="center" wrapText="1"/>
    </xf>
    <xf numFmtId="1" fontId="1" fillId="6" borderId="7" xfId="0" applyNumberFormat="1" applyFont="1" applyFill="1" applyBorder="1" applyAlignment="1" applyProtection="1">
      <alignment horizontal="center" vertical="center" wrapText="1"/>
      <protection locked="0"/>
    </xf>
    <xf numFmtId="1" fontId="5" fillId="6" borderId="7" xfId="0" applyNumberFormat="1" applyFont="1" applyFill="1" applyBorder="1" applyAlignment="1" applyProtection="1">
      <alignment horizontal="center" vertical="center" wrapText="1"/>
      <protection locked="0"/>
    </xf>
    <xf numFmtId="1" fontId="5" fillId="6" borderId="1" xfId="0" applyNumberFormat="1" applyFont="1" applyFill="1" applyBorder="1" applyAlignment="1" applyProtection="1">
      <alignment horizontal="center" vertical="center" wrapText="1"/>
      <protection locked="0"/>
    </xf>
    <xf numFmtId="9" fontId="1" fillId="6" borderId="28" xfId="3" applyFont="1" applyFill="1" applyBorder="1" applyAlignment="1" applyProtection="1">
      <alignment horizontal="center" vertical="center" wrapText="1"/>
    </xf>
    <xf numFmtId="0" fontId="1" fillId="6"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5" fillId="6" borderId="1" xfId="0" applyNumberFormat="1" applyFont="1" applyFill="1" applyBorder="1" applyAlignment="1" applyProtection="1">
      <alignment horizontal="center" vertical="center" wrapText="1"/>
      <protection locked="0"/>
    </xf>
    <xf numFmtId="9" fontId="2"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 fontId="5" fillId="6" borderId="12" xfId="0" applyNumberFormat="1"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1" fontId="5" fillId="6" borderId="26" xfId="0" applyNumberFormat="1" applyFont="1" applyFill="1" applyBorder="1" applyAlignment="1" applyProtection="1">
      <alignment horizontal="center" vertical="center" wrapText="1"/>
      <protection locked="0"/>
    </xf>
    <xf numFmtId="1" fontId="5" fillId="6" borderId="27" xfId="0" applyNumberFormat="1" applyFont="1" applyFill="1" applyBorder="1" applyAlignment="1" applyProtection="1">
      <alignment horizontal="center" vertical="center" wrapText="1"/>
      <protection locked="0"/>
    </xf>
    <xf numFmtId="9" fontId="1" fillId="6" borderId="27" xfId="0" applyNumberFormat="1"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6" borderId="29" xfId="3" applyFont="1" applyFill="1" applyBorder="1" applyAlignment="1" applyProtection="1">
      <alignment horizontal="center" vertical="center" wrapText="1"/>
    </xf>
    <xf numFmtId="9" fontId="2" fillId="6" borderId="11" xfId="3" applyFont="1" applyFill="1" applyBorder="1" applyAlignment="1" applyProtection="1">
      <alignment horizontal="center" vertical="center" wrapText="1"/>
    </xf>
    <xf numFmtId="0" fontId="2" fillId="6" borderId="1"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5" fillId="6" borderId="0" xfId="0" applyFont="1" applyFill="1" applyAlignment="1" applyProtection="1">
      <alignment horizontal="center" vertical="center" wrapText="1"/>
      <protection locked="0"/>
    </xf>
    <xf numFmtId="1" fontId="8" fillId="6" borderId="1" xfId="0" applyNumberFormat="1" applyFont="1" applyFill="1" applyBorder="1" applyAlignment="1" applyProtection="1">
      <alignment horizontal="center" vertical="center" wrapText="1"/>
      <protection locked="0"/>
    </xf>
    <xf numFmtId="9" fontId="8" fillId="6" borderId="1" xfId="0" applyNumberFormat="1" applyFont="1" applyFill="1" applyBorder="1" applyAlignment="1">
      <alignment horizontal="center" vertical="center" wrapText="1"/>
    </xf>
    <xf numFmtId="9" fontId="8" fillId="6" borderId="1" xfId="3" applyFont="1" applyFill="1" applyBorder="1" applyAlignment="1" applyProtection="1">
      <alignment horizontal="center" vertical="center" wrapText="1"/>
    </xf>
    <xf numFmtId="1" fontId="2" fillId="6" borderId="7" xfId="0" applyNumberFormat="1"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wrapText="1"/>
    </xf>
    <xf numFmtId="9" fontId="2" fillId="6" borderId="1" xfId="3" applyFont="1" applyFill="1" applyBorder="1" applyAlignment="1">
      <alignment horizontal="center" vertical="center" wrapText="1"/>
    </xf>
    <xf numFmtId="0" fontId="2" fillId="6" borderId="22" xfId="0" applyFont="1" applyFill="1" applyBorder="1" applyAlignment="1">
      <alignment horizontal="center" vertical="center" wrapText="1"/>
    </xf>
    <xf numFmtId="49" fontId="2" fillId="6" borderId="23" xfId="0" applyNumberFormat="1" applyFont="1" applyFill="1" applyBorder="1" applyAlignment="1">
      <alignment horizontal="center" vertical="center" wrapText="1"/>
    </xf>
    <xf numFmtId="0" fontId="2" fillId="4" borderId="24" xfId="0"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1" fontId="1" fillId="4" borderId="1" xfId="0" applyNumberFormat="1" applyFont="1" applyFill="1" applyBorder="1" applyAlignment="1" applyProtection="1">
      <alignment horizontal="center" vertical="center" wrapText="1"/>
      <protection locked="0"/>
    </xf>
    <xf numFmtId="1" fontId="5"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1" xfId="3" applyFont="1" applyFill="1" applyBorder="1" applyAlignment="1" applyProtection="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9" fontId="2" fillId="4" borderId="1" xfId="3"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1" fontId="5" fillId="4" borderId="12" xfId="0" applyNumberFormat="1" applyFont="1" applyFill="1" applyBorder="1" applyAlignment="1" applyProtection="1">
      <alignment horizontal="center" vertical="center" wrapText="1"/>
      <protection locked="0"/>
    </xf>
    <xf numFmtId="1" fontId="5" fillId="4" borderId="7" xfId="0" applyNumberFormat="1" applyFont="1" applyFill="1" applyBorder="1" applyAlignment="1" applyProtection="1">
      <alignment horizontal="center" vertical="center" wrapText="1"/>
      <protection locked="0"/>
    </xf>
    <xf numFmtId="9" fontId="1" fillId="4" borderId="9" xfId="3" applyFont="1" applyFill="1" applyBorder="1" applyAlignment="1" applyProtection="1">
      <alignment horizontal="center" vertical="center" wrapText="1"/>
    </xf>
    <xf numFmtId="1" fontId="5" fillId="4" borderId="26" xfId="0" applyNumberFormat="1" applyFont="1" applyFill="1" applyBorder="1" applyAlignment="1" applyProtection="1">
      <alignment horizontal="center" vertical="center" wrapText="1"/>
      <protection locked="0"/>
    </xf>
    <xf numFmtId="1" fontId="5" fillId="4" borderId="27" xfId="0" applyNumberFormat="1" applyFont="1" applyFill="1" applyBorder="1" applyAlignment="1" applyProtection="1">
      <alignment horizontal="center" vertical="center" wrapText="1"/>
      <protection locked="0"/>
    </xf>
    <xf numFmtId="9" fontId="1" fillId="4" borderId="27" xfId="0" applyNumberFormat="1" applyFont="1" applyFill="1" applyBorder="1" applyAlignment="1">
      <alignment horizontal="center" vertical="center" wrapText="1"/>
    </xf>
    <xf numFmtId="9" fontId="1" fillId="4" borderId="33" xfId="3" applyFont="1" applyFill="1" applyBorder="1" applyAlignment="1" applyProtection="1">
      <alignment horizontal="center" vertical="center" wrapText="1"/>
    </xf>
    <xf numFmtId="9" fontId="2" fillId="4" borderId="28" xfId="0" applyNumberFormat="1" applyFont="1" applyFill="1" applyBorder="1" applyAlignment="1">
      <alignment horizontal="center" vertical="center" wrapText="1"/>
    </xf>
    <xf numFmtId="9" fontId="2" fillId="4" borderId="29" xfId="3"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1" fillId="4" borderId="28" xfId="0" applyFont="1" applyFill="1" applyBorder="1" applyAlignment="1">
      <alignment horizontal="center" vertical="center" wrapText="1"/>
    </xf>
    <xf numFmtId="0" fontId="5" fillId="4" borderId="0" xfId="0" applyFont="1" applyFill="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wrapText="1"/>
      <protection locked="0"/>
    </xf>
    <xf numFmtId="0" fontId="2" fillId="5" borderId="22" xfId="0" applyFont="1" applyFill="1" applyBorder="1" applyAlignment="1">
      <alignment horizontal="center" vertical="center" wrapText="1"/>
    </xf>
    <xf numFmtId="49" fontId="2" fillId="5" borderId="23"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9" fontId="1" fillId="5" borderId="1" xfId="3"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protection locked="0"/>
    </xf>
    <xf numFmtId="1" fontId="5" fillId="5" borderId="1" xfId="0" applyNumberFormat="1" applyFont="1" applyFill="1" applyBorder="1" applyAlignment="1">
      <alignment horizontal="center" vertical="center" wrapText="1"/>
    </xf>
    <xf numFmtId="1" fontId="5" fillId="5" borderId="1" xfId="0" applyNumberFormat="1"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5"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9" fontId="2" fillId="5" borderId="1" xfId="3"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5" fillId="5" borderId="12" xfId="0" applyNumberFormat="1" applyFont="1" applyFill="1" applyBorder="1" applyAlignment="1" applyProtection="1">
      <alignment horizontal="center" vertical="center" wrapText="1"/>
      <protection locked="0"/>
    </xf>
    <xf numFmtId="1" fontId="5" fillId="5" borderId="7" xfId="0" applyNumberFormat="1" applyFont="1" applyFill="1" applyBorder="1" applyAlignment="1" applyProtection="1">
      <alignment horizontal="center" vertical="center" wrapText="1"/>
      <protection locked="0"/>
    </xf>
    <xf numFmtId="9" fontId="1" fillId="5" borderId="9" xfId="3" applyFont="1" applyFill="1" applyBorder="1" applyAlignment="1" applyProtection="1">
      <alignment horizontal="center" vertical="center"/>
    </xf>
    <xf numFmtId="9" fontId="1" fillId="5" borderId="29" xfId="3" applyFont="1" applyFill="1" applyBorder="1" applyAlignment="1" applyProtection="1">
      <alignment horizontal="center" vertical="center"/>
    </xf>
    <xf numFmtId="9" fontId="1" fillId="5" borderId="9" xfId="3" applyFont="1" applyFill="1" applyBorder="1" applyAlignment="1" applyProtection="1">
      <alignment horizontal="center" vertical="center" wrapText="1"/>
    </xf>
    <xf numFmtId="9" fontId="1" fillId="5" borderId="29" xfId="3" applyFont="1" applyFill="1" applyBorder="1" applyAlignment="1" applyProtection="1">
      <alignment horizontal="center" vertical="center" wrapText="1"/>
    </xf>
    <xf numFmtId="1" fontId="5" fillId="5" borderId="26" xfId="0" applyNumberFormat="1" applyFont="1" applyFill="1" applyBorder="1" applyAlignment="1" applyProtection="1">
      <alignment horizontal="center" vertical="center" wrapText="1"/>
      <protection locked="0"/>
    </xf>
    <xf numFmtId="1" fontId="5" fillId="5" borderId="27" xfId="0" applyNumberFormat="1" applyFont="1" applyFill="1" applyBorder="1" applyAlignment="1" applyProtection="1">
      <alignment horizontal="center" vertical="center" wrapText="1"/>
      <protection locked="0"/>
    </xf>
    <xf numFmtId="9" fontId="1" fillId="5" borderId="27" xfId="0" applyNumberFormat="1" applyFont="1" applyFill="1" applyBorder="1" applyAlignment="1">
      <alignment horizontal="center" vertical="center" wrapText="1"/>
    </xf>
    <xf numFmtId="9" fontId="1" fillId="5" borderId="34" xfId="3" applyFont="1" applyFill="1" applyBorder="1" applyAlignment="1" applyProtection="1">
      <alignment horizontal="center" vertical="center"/>
    </xf>
    <xf numFmtId="9" fontId="8" fillId="5" borderId="1" xfId="0" applyNumberFormat="1"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1" xfId="2" applyFont="1" applyFill="1" applyBorder="1" applyAlignment="1">
      <alignment horizontal="center" vertical="center" wrapText="1"/>
    </xf>
    <xf numFmtId="49" fontId="1" fillId="5" borderId="1" xfId="0" applyNumberFormat="1" applyFont="1" applyFill="1" applyBorder="1" applyAlignment="1" applyProtection="1">
      <alignment horizontal="center" vertical="center" wrapText="1"/>
      <protection locked="0"/>
    </xf>
    <xf numFmtId="9" fontId="1" fillId="5" borderId="1" xfId="3"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 fillId="0" borderId="7" xfId="1" applyFont="1" applyFill="1" applyBorder="1" applyAlignment="1">
      <alignment horizontal="center" vertical="center" wrapText="1"/>
    </xf>
    <xf numFmtId="9" fontId="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4"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applyAlignment="1" applyProtection="1">
      <alignment vertical="center" wrapText="1"/>
      <protection locked="0"/>
    </xf>
    <xf numFmtId="0" fontId="1" fillId="0" borderId="8" xfId="0" applyFont="1" applyFill="1" applyBorder="1" applyAlignment="1">
      <alignment horizontal="center" vertical="center" wrapText="1"/>
    </xf>
    <xf numFmtId="0" fontId="0" fillId="0" borderId="0" xfId="0" applyFill="1" applyAlignment="1" applyProtection="1">
      <alignment wrapText="1"/>
      <protection locked="0"/>
    </xf>
    <xf numFmtId="0" fontId="8" fillId="0" borderId="1" xfId="0" applyFont="1" applyFill="1" applyBorder="1" applyAlignment="1" applyProtection="1">
      <alignment horizontal="center" vertical="center" wrapText="1"/>
      <protection locked="0"/>
    </xf>
    <xf numFmtId="49" fontId="5" fillId="4" borderId="1" xfId="0" applyNumberFormat="1" applyFont="1" applyFill="1" applyBorder="1" applyAlignment="1" applyProtection="1">
      <alignment horizontal="center" vertical="center" wrapText="1"/>
      <protection locked="0"/>
    </xf>
    <xf numFmtId="1" fontId="5" fillId="6" borderId="1" xfId="0" applyNumberFormat="1" applyFont="1" applyFill="1" applyBorder="1" applyAlignment="1">
      <alignment horizontal="center" vertical="center" wrapText="1"/>
    </xf>
    <xf numFmtId="1" fontId="5" fillId="6" borderId="28" xfId="0" applyNumberFormat="1" applyFont="1" applyFill="1" applyBorder="1" applyAlignment="1">
      <alignment horizontal="center" vertical="center" wrapText="1"/>
    </xf>
    <xf numFmtId="1" fontId="5" fillId="6" borderId="28" xfId="0" applyNumberFormat="1" applyFont="1" applyFill="1" applyBorder="1" applyAlignment="1" applyProtection="1">
      <alignment horizontal="center" vertical="center" wrapText="1"/>
      <protection locked="0"/>
    </xf>
    <xf numFmtId="1" fontId="5" fillId="4" borderId="28" xfId="0" applyNumberFormat="1" applyFont="1" applyFill="1" applyBorder="1" applyAlignment="1">
      <alignment horizontal="center" vertical="center" wrapText="1"/>
    </xf>
    <xf numFmtId="1" fontId="5" fillId="4" borderId="28" xfId="0" applyNumberFormat="1" applyFont="1" applyFill="1" applyBorder="1" applyAlignment="1" applyProtection="1">
      <alignment horizontal="center" vertical="center" wrapText="1"/>
      <protection locked="0"/>
    </xf>
    <xf numFmtId="164" fontId="5" fillId="6" borderId="12" xfId="10" applyFont="1" applyFill="1" applyBorder="1" applyAlignment="1" applyProtection="1">
      <alignment horizontal="center" vertical="center" wrapText="1"/>
      <protection locked="0"/>
    </xf>
    <xf numFmtId="3" fontId="5" fillId="5" borderId="12" xfId="0" applyNumberFormat="1" applyFont="1" applyFill="1" applyBorder="1" applyAlignment="1" applyProtection="1">
      <alignment horizontal="center" vertical="center" wrapText="1"/>
      <protection locked="0"/>
    </xf>
    <xf numFmtId="3" fontId="5" fillId="5"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167" fontId="5" fillId="5" borderId="1" xfId="0" applyNumberFormat="1"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167" fontId="5" fillId="4" borderId="1" xfId="0" applyNumberFormat="1" applyFont="1" applyFill="1" applyBorder="1" applyAlignment="1" applyProtection="1">
      <alignment horizontal="center" vertical="center" wrapText="1"/>
      <protection locked="0"/>
    </xf>
    <xf numFmtId="170" fontId="5" fillId="4" borderId="1" xfId="14" applyFont="1" applyFill="1" applyBorder="1" applyAlignment="1">
      <alignment horizontal="center" vertical="center" wrapText="1"/>
    </xf>
    <xf numFmtId="170" fontId="5" fillId="5" borderId="1" xfId="14"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1"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5" fillId="0" borderId="31" xfId="0" applyFont="1" applyFill="1" applyBorder="1" applyAlignment="1">
      <alignment horizontal="center" vertical="center" wrapText="1"/>
    </xf>
    <xf numFmtId="3" fontId="1" fillId="4" borderId="1" xfId="2" applyNumberFormat="1" applyFont="1" applyFill="1" applyBorder="1" applyAlignment="1">
      <alignment horizontal="center" vertical="center" wrapText="1"/>
    </xf>
    <xf numFmtId="0" fontId="1" fillId="0" borderId="8" xfId="1" applyFont="1" applyFill="1" applyBorder="1" applyAlignment="1">
      <alignment horizontal="center" vertical="center" wrapText="1"/>
    </xf>
    <xf numFmtId="49" fontId="1" fillId="6" borderId="1"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49" fontId="5" fillId="4"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6" borderId="28" xfId="0" applyFont="1" applyFill="1" applyBorder="1" applyAlignment="1" applyProtection="1">
      <alignment horizontal="center" vertical="center" wrapText="1"/>
      <protection locked="0"/>
    </xf>
    <xf numFmtId="49" fontId="1" fillId="4" borderId="28" xfId="0" applyNumberFormat="1" applyFont="1" applyFill="1" applyBorder="1" applyAlignment="1" applyProtection="1">
      <alignment horizontal="center" vertical="center" wrapText="1"/>
      <protection locked="0"/>
    </xf>
    <xf numFmtId="49" fontId="1" fillId="5" borderId="28" xfId="0" applyNumberFormat="1"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19" fillId="0" borderId="0" xfId="0" applyFont="1" applyFill="1" applyAlignment="1">
      <alignment horizontal="center" vertical="center"/>
    </xf>
    <xf numFmtId="169" fontId="5" fillId="5" borderId="1" xfId="0" applyNumberFormat="1" applyFont="1" applyFill="1" applyBorder="1" applyAlignment="1">
      <alignment horizontal="center" vertical="center"/>
    </xf>
    <xf numFmtId="0" fontId="5" fillId="5" borderId="0" xfId="0" applyFont="1" applyFill="1" applyAlignment="1">
      <alignment horizontal="center" vertical="center" wrapText="1"/>
    </xf>
    <xf numFmtId="0" fontId="19" fillId="0" borderId="1" xfId="0" applyFont="1" applyFill="1" applyBorder="1" applyAlignment="1">
      <alignment horizontal="center" vertical="center"/>
    </xf>
    <xf numFmtId="0" fontId="5" fillId="5" borderId="0" xfId="0" applyFont="1" applyFill="1" applyAlignment="1" applyProtection="1">
      <alignment horizontal="center" vertical="center" wrapText="1"/>
      <protection locked="0"/>
    </xf>
    <xf numFmtId="0" fontId="5" fillId="0" borderId="7" xfId="0" applyFont="1" applyFill="1" applyBorder="1" applyAlignment="1">
      <alignment horizontal="center" vertical="center" wrapText="1"/>
    </xf>
    <xf numFmtId="37" fontId="5" fillId="6" borderId="1" xfId="14"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 fillId="5" borderId="28" xfId="0"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0" xfId="0" applyFont="1" applyFill="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1" fontId="5" fillId="5" borderId="1" xfId="5" applyNumberFormat="1" applyFont="1" applyFill="1" applyBorder="1" applyAlignment="1" applyProtection="1">
      <alignment horizontal="center" vertical="center" wrapText="1"/>
      <protection locked="0"/>
    </xf>
    <xf numFmtId="9" fontId="2" fillId="6" borderId="33" xfId="3" applyFont="1" applyFill="1" applyBorder="1" applyAlignment="1" applyProtection="1">
      <alignment horizontal="center" vertical="center" wrapText="1"/>
    </xf>
    <xf numFmtId="0" fontId="5" fillId="6"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5"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6" borderId="1" xfId="0" applyFont="1" applyFill="1" applyBorder="1" applyAlignment="1">
      <alignment horizontal="left" vertical="center" wrapText="1"/>
    </xf>
    <xf numFmtId="49" fontId="5" fillId="4" borderId="1" xfId="0" applyNumberFormat="1" applyFont="1" applyFill="1" applyBorder="1" applyAlignment="1">
      <alignment vertical="center" wrapText="1"/>
    </xf>
    <xf numFmtId="0" fontId="1" fillId="4" borderId="1" xfId="0" applyFont="1" applyFill="1" applyBorder="1" applyAlignment="1">
      <alignment vertical="center" wrapText="1"/>
    </xf>
    <xf numFmtId="0" fontId="5" fillId="4" borderId="1" xfId="0" applyFont="1" applyFill="1" applyBorder="1" applyAlignment="1">
      <alignment wrapText="1"/>
    </xf>
    <xf numFmtId="0" fontId="1" fillId="4" borderId="1" xfId="0" applyFont="1" applyFill="1" applyBorder="1" applyAlignment="1">
      <alignment horizontal="left" vertical="center" wrapText="1"/>
    </xf>
    <xf numFmtId="49" fontId="5" fillId="5" borderId="1" xfId="0" applyNumberFormat="1" applyFont="1" applyFill="1" applyBorder="1" applyAlignment="1">
      <alignment vertical="center" wrapText="1"/>
    </xf>
    <xf numFmtId="0" fontId="1" fillId="5" borderId="1" xfId="0" applyFont="1" applyFill="1" applyBorder="1" applyAlignment="1">
      <alignment vertical="center" wrapText="1"/>
    </xf>
    <xf numFmtId="0" fontId="5" fillId="5" borderId="1" xfId="0" applyFont="1" applyFill="1" applyBorder="1" applyAlignment="1">
      <alignment wrapText="1"/>
    </xf>
    <xf numFmtId="0" fontId="5" fillId="5" borderId="1" xfId="0" applyFont="1" applyFill="1" applyBorder="1" applyAlignment="1">
      <alignment vertical="center" wrapText="1"/>
    </xf>
    <xf numFmtId="0" fontId="27" fillId="2" borderId="1" xfId="4" applyFont="1" applyFill="1" applyBorder="1" applyAlignment="1">
      <alignment horizontal="center" vertical="center" wrapText="1"/>
    </xf>
    <xf numFmtId="0" fontId="27" fillId="6" borderId="1" xfId="1" applyFont="1" applyFill="1" applyBorder="1" applyAlignment="1">
      <alignment horizontal="center" vertical="center" wrapText="1"/>
    </xf>
    <xf numFmtId="9" fontId="1" fillId="6" borderId="1" xfId="3" applyFont="1" applyFill="1" applyBorder="1" applyAlignment="1">
      <alignment horizontal="center" vertical="center" wrapText="1"/>
    </xf>
    <xf numFmtId="0" fontId="27" fillId="4" borderId="1" xfId="1" applyFont="1" applyFill="1" applyBorder="1" applyAlignment="1">
      <alignment horizontal="center" vertical="center" wrapText="1"/>
    </xf>
    <xf numFmtId="0" fontId="27" fillId="5" borderId="1" xfId="1" applyFont="1" applyFill="1" applyBorder="1" applyAlignment="1">
      <alignment horizontal="center" vertical="center" wrapText="1"/>
    </xf>
    <xf numFmtId="171" fontId="1" fillId="0" borderId="1" xfId="13" applyNumberFormat="1"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protection locked="0"/>
    </xf>
    <xf numFmtId="0" fontId="5" fillId="6" borderId="1" xfId="0" applyNumberFormat="1" applyFont="1" applyFill="1" applyBorder="1" applyAlignment="1" applyProtection="1">
      <alignment horizontal="center" vertical="center" wrapText="1"/>
      <protection locked="0"/>
    </xf>
    <xf numFmtId="0" fontId="5" fillId="5" borderId="1"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 fontId="5" fillId="4" borderId="1" xfId="0"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0" borderId="0" xfId="0" applyFont="1" applyFill="1" applyAlignment="1">
      <alignment horizontal="center" vertical="center" wrapText="1"/>
    </xf>
    <xf numFmtId="169" fontId="1" fillId="2" borderId="1" xfId="13" applyNumberFormat="1" applyFont="1" applyFill="1" applyBorder="1" applyAlignment="1">
      <alignment horizontal="center" vertical="center" wrapText="1"/>
    </xf>
    <xf numFmtId="171" fontId="1" fillId="2" borderId="1" xfId="13" applyNumberFormat="1" applyFont="1" applyFill="1" applyBorder="1" applyAlignment="1">
      <alignment horizontal="center" vertical="center" wrapText="1"/>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5" fillId="0" borderId="4"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1" fontId="1" fillId="6" borderId="4" xfId="0" applyNumberFormat="1" applyFont="1" applyFill="1" applyBorder="1" applyAlignment="1">
      <alignment horizontal="center" vertical="center" wrapText="1"/>
    </xf>
    <xf numFmtId="1" fontId="1" fillId="6" borderId="5" xfId="0" applyNumberFormat="1" applyFont="1" applyFill="1" applyBorder="1" applyAlignment="1">
      <alignment horizontal="center" vertical="center" wrapText="1"/>
    </xf>
    <xf numFmtId="1" fontId="1" fillId="6" borderId="28" xfId="0" applyNumberFormat="1" applyFont="1" applyFill="1" applyBorder="1" applyAlignment="1">
      <alignment horizontal="center" vertical="center" wrapText="1"/>
    </xf>
    <xf numFmtId="1" fontId="5" fillId="6" borderId="4" xfId="0" applyNumberFormat="1" applyFont="1" applyFill="1" applyBorder="1" applyAlignment="1" applyProtection="1">
      <alignment horizontal="center" vertical="center" wrapText="1"/>
      <protection locked="0"/>
    </xf>
    <xf numFmtId="1" fontId="5" fillId="6" borderId="5" xfId="0" applyNumberFormat="1" applyFont="1" applyFill="1" applyBorder="1" applyAlignment="1" applyProtection="1">
      <alignment horizontal="center" vertical="center" wrapText="1"/>
      <protection locked="0"/>
    </xf>
    <xf numFmtId="1" fontId="5" fillId="6" borderId="28" xfId="0" applyNumberFormat="1" applyFont="1" applyFill="1" applyBorder="1" applyAlignment="1" applyProtection="1">
      <alignment horizontal="center" vertical="center" wrapText="1"/>
      <protection locked="0"/>
    </xf>
    <xf numFmtId="9" fontId="2" fillId="6" borderId="4" xfId="0" applyNumberFormat="1" applyFont="1" applyFill="1" applyBorder="1" applyAlignment="1">
      <alignment horizontal="center" vertical="center" wrapText="1"/>
    </xf>
    <xf numFmtId="9" fontId="2" fillId="6" borderId="5" xfId="0" applyNumberFormat="1"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28" xfId="0" applyFont="1" applyFill="1" applyBorder="1" applyAlignment="1">
      <alignment horizontal="center" vertical="center" wrapText="1"/>
    </xf>
    <xf numFmtId="9" fontId="2" fillId="6" borderId="4" xfId="3" applyFont="1" applyFill="1" applyBorder="1" applyAlignment="1" applyProtection="1">
      <alignment horizontal="center" vertical="center" wrapText="1"/>
    </xf>
    <xf numFmtId="9" fontId="2" fillId="6" borderId="5" xfId="3" applyFont="1" applyFill="1" applyBorder="1" applyAlignment="1" applyProtection="1">
      <alignment horizontal="center" vertical="center" wrapText="1"/>
    </xf>
    <xf numFmtId="9" fontId="2" fillId="6" borderId="28" xfId="3" applyFont="1" applyFill="1" applyBorder="1" applyAlignment="1" applyProtection="1">
      <alignment horizontal="center" vertical="center" wrapText="1"/>
    </xf>
    <xf numFmtId="1" fontId="1" fillId="4" borderId="4"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1" fillId="4" borderId="28" xfId="0" applyNumberFormat="1" applyFont="1" applyFill="1" applyBorder="1" applyAlignment="1">
      <alignment horizontal="center" vertical="center" wrapText="1"/>
    </xf>
    <xf numFmtId="1" fontId="5" fillId="4" borderId="4" xfId="0" applyNumberFormat="1" applyFont="1" applyFill="1" applyBorder="1" applyAlignment="1" applyProtection="1">
      <alignment horizontal="center" vertical="center" wrapText="1"/>
      <protection locked="0"/>
    </xf>
    <xf numFmtId="1" fontId="5" fillId="4" borderId="5" xfId="0" applyNumberFormat="1" applyFont="1" applyFill="1" applyBorder="1" applyAlignment="1" applyProtection="1">
      <alignment horizontal="center" vertical="center" wrapText="1"/>
      <protection locked="0"/>
    </xf>
    <xf numFmtId="1" fontId="5" fillId="4" borderId="28" xfId="0" applyNumberFormat="1" applyFont="1" applyFill="1" applyBorder="1" applyAlignment="1" applyProtection="1">
      <alignment horizontal="center" vertical="center" wrapText="1"/>
      <protection locked="0"/>
    </xf>
    <xf numFmtId="9" fontId="2" fillId="4" borderId="4" xfId="0" applyNumberFormat="1" applyFont="1" applyFill="1" applyBorder="1" applyAlignment="1">
      <alignment horizontal="center" vertical="center" wrapText="1"/>
    </xf>
    <xf numFmtId="9" fontId="2" fillId="4" borderId="5" xfId="0" applyNumberFormat="1" applyFont="1" applyFill="1" applyBorder="1" applyAlignment="1">
      <alignment horizontal="center" vertical="center" wrapText="1"/>
    </xf>
    <xf numFmtId="9" fontId="2" fillId="4" borderId="28"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8" xfId="0" applyFont="1" applyFill="1" applyBorder="1" applyAlignment="1">
      <alignment horizontal="center" vertical="center" wrapText="1"/>
    </xf>
    <xf numFmtId="9" fontId="2" fillId="4" borderId="4" xfId="3" applyFont="1" applyFill="1" applyBorder="1" applyAlignment="1" applyProtection="1">
      <alignment horizontal="center" vertical="center" wrapText="1"/>
    </xf>
    <xf numFmtId="9" fontId="2" fillId="4" borderId="5" xfId="3" applyFont="1" applyFill="1" applyBorder="1" applyAlignment="1" applyProtection="1">
      <alignment horizontal="center" vertical="center" wrapText="1"/>
    </xf>
    <xf numFmtId="9" fontId="2" fillId="4" borderId="28" xfId="3" applyFont="1" applyFill="1" applyBorder="1" applyAlignment="1" applyProtection="1">
      <alignment horizontal="center" vertical="center" wrapText="1"/>
    </xf>
    <xf numFmtId="1" fontId="1" fillId="5" borderId="1" xfId="0" applyNumberFormat="1" applyFont="1" applyFill="1" applyBorder="1" applyAlignment="1">
      <alignment horizontal="center" vertical="center" wrapText="1"/>
    </xf>
    <xf numFmtId="1" fontId="5"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9" fontId="2" fillId="5" borderId="1" xfId="3" applyFont="1" applyFill="1" applyBorder="1" applyAlignment="1" applyProtection="1">
      <alignment horizontal="center" vertical="center" wrapText="1"/>
    </xf>
    <xf numFmtId="0" fontId="1" fillId="6"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9" fontId="1" fillId="5" borderId="20" xfId="3" applyFont="1" applyFill="1" applyBorder="1" applyAlignment="1" applyProtection="1">
      <alignment horizontal="center" vertical="center" wrapText="1"/>
    </xf>
    <xf numFmtId="9" fontId="1" fillId="5" borderId="29" xfId="3" applyFont="1" applyFill="1" applyBorder="1" applyAlignment="1" applyProtection="1">
      <alignment horizontal="center" vertical="center" wrapText="1"/>
    </xf>
    <xf numFmtId="1" fontId="5" fillId="5" borderId="24" xfId="0" applyNumberFormat="1" applyFont="1" applyFill="1" applyBorder="1" applyAlignment="1" applyProtection="1">
      <alignment horizontal="center" vertical="center" wrapText="1"/>
      <protection locked="0"/>
    </xf>
    <xf numFmtId="1" fontId="5" fillId="5" borderId="30" xfId="0" applyNumberFormat="1" applyFont="1" applyFill="1" applyBorder="1" applyAlignment="1" applyProtection="1">
      <alignment horizontal="center" vertical="center" wrapText="1"/>
      <protection locked="0"/>
    </xf>
    <xf numFmtId="1" fontId="5" fillId="6" borderId="24" xfId="0" applyNumberFormat="1" applyFont="1" applyFill="1" applyBorder="1" applyAlignment="1" applyProtection="1">
      <alignment horizontal="center" vertical="center" wrapText="1"/>
      <protection locked="0"/>
    </xf>
    <xf numFmtId="1" fontId="5" fillId="6" borderId="30" xfId="0" applyNumberFormat="1" applyFont="1" applyFill="1" applyBorder="1" applyAlignment="1" applyProtection="1">
      <alignment horizontal="center" vertical="center" wrapText="1"/>
      <protection locked="0"/>
    </xf>
    <xf numFmtId="9" fontId="2" fillId="6" borderId="20" xfId="3" applyFont="1" applyFill="1" applyBorder="1" applyAlignment="1" applyProtection="1">
      <alignment horizontal="center" vertical="center" wrapText="1"/>
    </xf>
    <xf numFmtId="9" fontId="2" fillId="6" borderId="29" xfId="3" applyFont="1" applyFill="1" applyBorder="1" applyAlignment="1" applyProtection="1">
      <alignment horizontal="center" vertical="center" wrapText="1"/>
    </xf>
    <xf numFmtId="1" fontId="5" fillId="5" borderId="4" xfId="0" applyNumberFormat="1" applyFont="1" applyFill="1" applyBorder="1" applyAlignment="1" applyProtection="1">
      <alignment horizontal="center" vertical="center" wrapText="1"/>
      <protection locked="0"/>
    </xf>
    <xf numFmtId="1" fontId="5" fillId="5" borderId="28" xfId="0" applyNumberFormat="1" applyFont="1" applyFill="1" applyBorder="1" applyAlignment="1" applyProtection="1">
      <alignment horizontal="center" vertical="center" wrapText="1"/>
      <protection locked="0"/>
    </xf>
    <xf numFmtId="9" fontId="1" fillId="5" borderId="4" xfId="0" applyNumberFormat="1" applyFont="1" applyFill="1" applyBorder="1" applyAlignment="1">
      <alignment horizontal="center" vertical="center" wrapText="1"/>
    </xf>
    <xf numFmtId="9" fontId="1" fillId="5" borderId="28" xfId="0" applyNumberFormat="1"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 xfId="4"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25" fillId="2" borderId="0" xfId="0" applyFont="1" applyFill="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 fontId="1" fillId="5" borderId="4" xfId="0" applyNumberFormat="1" applyFont="1" applyFill="1" applyBorder="1" applyAlignment="1">
      <alignment horizontal="center" vertical="center" wrapText="1"/>
    </xf>
    <xf numFmtId="1" fontId="1" fillId="5" borderId="5" xfId="0" applyNumberFormat="1" applyFont="1" applyFill="1" applyBorder="1" applyAlignment="1">
      <alignment horizontal="center" vertical="center" wrapText="1"/>
    </xf>
    <xf numFmtId="1" fontId="1" fillId="5" borderId="28" xfId="0" applyNumberFormat="1"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9" fontId="2" fillId="5" borderId="4" xfId="0" applyNumberFormat="1" applyFont="1" applyFill="1" applyBorder="1" applyAlignment="1">
      <alignment horizontal="center" vertical="center" wrapText="1"/>
    </xf>
    <xf numFmtId="9" fontId="2" fillId="5" borderId="5" xfId="0" applyNumberFormat="1" applyFont="1" applyFill="1" applyBorder="1" applyAlignment="1">
      <alignment horizontal="center" vertical="center" wrapText="1"/>
    </xf>
    <xf numFmtId="9" fontId="2" fillId="5" borderId="28" xfId="0" applyNumberFormat="1" applyFont="1" applyFill="1" applyBorder="1" applyAlignment="1">
      <alignment horizontal="center" vertical="center" wrapText="1"/>
    </xf>
    <xf numFmtId="0" fontId="1" fillId="5" borderId="28" xfId="0" applyFont="1" applyFill="1" applyBorder="1" applyAlignment="1">
      <alignment horizontal="center" vertical="center" wrapText="1"/>
    </xf>
    <xf numFmtId="9" fontId="2" fillId="5" borderId="4" xfId="3" applyFont="1" applyFill="1" applyBorder="1" applyAlignment="1" applyProtection="1">
      <alignment horizontal="center" vertical="center" wrapText="1"/>
    </xf>
    <xf numFmtId="9" fontId="2" fillId="5" borderId="5" xfId="3" applyFont="1" applyFill="1" applyBorder="1" applyAlignment="1" applyProtection="1">
      <alignment horizontal="center" vertical="center" wrapText="1"/>
    </xf>
    <xf numFmtId="9" fontId="2" fillId="5" borderId="28" xfId="3"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9" fontId="1" fillId="6" borderId="4" xfId="0" applyNumberFormat="1" applyFont="1" applyFill="1" applyBorder="1" applyAlignment="1">
      <alignment horizontal="center" vertical="center" wrapText="1"/>
    </xf>
    <xf numFmtId="9" fontId="1" fillId="6" borderId="28"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9" fontId="2" fillId="6" borderId="1" xfId="3" applyFont="1" applyFill="1" applyBorder="1" applyAlignment="1" applyProtection="1">
      <alignment horizontal="center" vertical="center" wrapText="1"/>
    </xf>
    <xf numFmtId="9" fontId="2"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9" fontId="2" fillId="4" borderId="1" xfId="3" applyFont="1" applyFill="1" applyBorder="1" applyAlignment="1" applyProtection="1">
      <alignment horizontal="center" vertical="center" wrapText="1"/>
    </xf>
    <xf numFmtId="1" fontId="1" fillId="4" borderId="1" xfId="0" applyNumberFormat="1"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1" fillId="0" borderId="2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1" fontId="5" fillId="4" borderId="24" xfId="0" applyNumberFormat="1" applyFont="1" applyFill="1" applyBorder="1" applyAlignment="1" applyProtection="1">
      <alignment horizontal="center" vertical="center" wrapText="1"/>
      <protection locked="0"/>
    </xf>
    <xf numFmtId="1" fontId="5" fillId="4" borderId="30" xfId="0" applyNumberFormat="1" applyFont="1" applyFill="1" applyBorder="1" applyAlignment="1" applyProtection="1">
      <alignment horizontal="center" vertical="center" wrapText="1"/>
      <protection locked="0"/>
    </xf>
    <xf numFmtId="9" fontId="1" fillId="4" borderId="4" xfId="0" applyNumberFormat="1" applyFont="1" applyFill="1" applyBorder="1" applyAlignment="1">
      <alignment horizontal="center" vertical="center" wrapText="1"/>
    </xf>
    <xf numFmtId="9" fontId="1" fillId="4" borderId="28" xfId="0" applyNumberFormat="1" applyFont="1" applyFill="1" applyBorder="1" applyAlignment="1">
      <alignment horizontal="center" vertical="center" wrapText="1"/>
    </xf>
    <xf numFmtId="9" fontId="1" fillId="4" borderId="20" xfId="3" applyFont="1" applyFill="1" applyBorder="1" applyAlignment="1" applyProtection="1">
      <alignment horizontal="center" vertical="center" wrapText="1"/>
    </xf>
    <xf numFmtId="9" fontId="1" fillId="4" borderId="29" xfId="3"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5" fillId="0" borderId="28"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5" fillId="4"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41" xfId="0" applyFont="1" applyFill="1" applyBorder="1" applyAlignment="1">
      <alignment horizontal="center" vertical="center" wrapText="1"/>
    </xf>
  </cellXfs>
  <cellStyles count="15">
    <cellStyle name="Millares [0]" xfId="10" builtinId="6"/>
    <cellStyle name="Millares 2" xfId="6" xr:uid="{00000000-0005-0000-0000-000001000000}"/>
    <cellStyle name="Millares 2 2" xfId="9" xr:uid="{00000000-0005-0000-0000-000002000000}"/>
    <cellStyle name="Millares 2 3" xfId="11" xr:uid="{00000000-0005-0000-0000-000003000000}"/>
    <cellStyle name="Millares 7" xfId="13" xr:uid="{00000000-0005-0000-0000-000004000000}"/>
    <cellStyle name="Moneda" xfId="5" builtinId="4"/>
    <cellStyle name="Moneda 12" xfId="14" xr:uid="{00000000-0005-0000-0000-000006000000}"/>
    <cellStyle name="Moneda 2" xfId="7" xr:uid="{00000000-0005-0000-0000-000007000000}"/>
    <cellStyle name="Moneda 3" xfId="8" xr:uid="{00000000-0005-0000-0000-000008000000}"/>
    <cellStyle name="Moneda 4" xfId="12" xr:uid="{00000000-0005-0000-0000-000009000000}"/>
    <cellStyle name="Normal" xfId="0" builtinId="0"/>
    <cellStyle name="Normal 2" xfId="1" xr:uid="{00000000-0005-0000-0000-00000B000000}"/>
    <cellStyle name="Normal 2 2" xfId="4" xr:uid="{00000000-0005-0000-0000-00000C000000}"/>
    <cellStyle name="Normal 3" xfId="2" xr:uid="{00000000-0005-0000-0000-00000D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02"/>
  <sheetViews>
    <sheetView tabSelected="1" zoomScale="115" zoomScaleNormal="115" zoomScalePageLayoutView="119" workbookViewId="0">
      <selection activeCell="A7" sqref="A7:A9"/>
    </sheetView>
  </sheetViews>
  <sheetFormatPr baseColWidth="10" defaultColWidth="10.85546875" defaultRowHeight="15" x14ac:dyDescent="0.25"/>
  <cols>
    <col min="1" max="1" width="26" style="11" customWidth="1"/>
    <col min="2" max="2" width="29.7109375" style="1" customWidth="1"/>
    <col min="3" max="3" width="33.140625" style="1" customWidth="1"/>
    <col min="4" max="4" width="47.28515625" style="1" customWidth="1"/>
    <col min="5" max="5" width="23.42578125" style="1" customWidth="1"/>
    <col min="6" max="6" width="31.28515625" style="1" customWidth="1"/>
    <col min="7" max="7" width="15.7109375" style="1" customWidth="1"/>
    <col min="8" max="8" width="16.7109375" style="1" bestFit="1" customWidth="1"/>
    <col min="9" max="9" width="16.7109375" style="3" bestFit="1" customWidth="1"/>
    <col min="10" max="10" width="15.7109375" style="4" customWidth="1"/>
    <col min="11" max="11" width="54.7109375" style="1" customWidth="1"/>
    <col min="12" max="12" width="19.42578125" style="4" customWidth="1"/>
    <col min="13" max="13" width="17.28515625" style="9" bestFit="1" customWidth="1"/>
    <col min="14" max="14" width="20.85546875" style="3" bestFit="1" customWidth="1"/>
    <col min="15" max="15" width="19.140625" style="4" customWidth="1"/>
    <col min="16" max="16" width="47.140625" style="1" customWidth="1"/>
    <col min="17" max="17" width="19.42578125" style="4" customWidth="1"/>
    <col min="18" max="18" width="20.85546875" style="1" bestFit="1" customWidth="1"/>
    <col min="19" max="19" width="17.28515625" style="3" bestFit="1" customWidth="1"/>
    <col min="20" max="20" width="15.7109375" style="4" customWidth="1"/>
    <col min="21" max="21" width="50.140625" style="1" customWidth="1"/>
    <col min="22" max="22" width="15.7109375" style="4" customWidth="1"/>
    <col min="23" max="16384" width="10.85546875" style="1"/>
  </cols>
  <sheetData>
    <row r="1" spans="1:28" s="5" customFormat="1" ht="15" customHeight="1" x14ac:dyDescent="0.25">
      <c r="A1" s="361"/>
      <c r="B1" s="361"/>
      <c r="C1" s="361"/>
      <c r="D1" s="361"/>
      <c r="E1" s="350" t="s">
        <v>5</v>
      </c>
      <c r="F1" s="351"/>
      <c r="G1" s="351"/>
      <c r="H1" s="351"/>
      <c r="I1" s="351"/>
      <c r="J1" s="351"/>
      <c r="K1" s="351"/>
      <c r="L1" s="351"/>
      <c r="M1" s="351"/>
      <c r="N1" s="351"/>
      <c r="O1" s="351"/>
      <c r="P1" s="351"/>
      <c r="Q1" s="351"/>
      <c r="R1" s="351"/>
      <c r="S1" s="351"/>
      <c r="T1" s="351"/>
      <c r="U1" s="351"/>
      <c r="V1" s="351"/>
    </row>
    <row r="2" spans="1:28" s="5" customFormat="1" ht="15" customHeight="1" x14ac:dyDescent="0.25">
      <c r="A2" s="361"/>
      <c r="B2" s="361"/>
      <c r="C2" s="361"/>
      <c r="D2" s="361"/>
      <c r="E2" s="364" t="s">
        <v>18</v>
      </c>
      <c r="F2" s="365"/>
      <c r="G2" s="365"/>
      <c r="H2" s="365"/>
      <c r="I2" s="365"/>
      <c r="J2" s="365"/>
      <c r="K2" s="365"/>
      <c r="L2" s="365"/>
      <c r="M2" s="365"/>
      <c r="N2" s="365"/>
      <c r="O2" s="365"/>
      <c r="P2" s="365"/>
      <c r="Q2" s="365"/>
      <c r="R2" s="365"/>
      <c r="S2" s="365"/>
      <c r="T2" s="365"/>
      <c r="U2" s="365"/>
      <c r="V2" s="365"/>
    </row>
    <row r="3" spans="1:28" s="5" customFormat="1" x14ac:dyDescent="0.25">
      <c r="A3" s="361"/>
      <c r="B3" s="361"/>
      <c r="C3" s="361"/>
      <c r="D3" s="361"/>
      <c r="E3" s="366"/>
      <c r="F3" s="367"/>
      <c r="G3" s="367"/>
      <c r="H3" s="367"/>
      <c r="I3" s="367"/>
      <c r="J3" s="367"/>
      <c r="K3" s="367"/>
      <c r="L3" s="367"/>
      <c r="M3" s="367"/>
      <c r="N3" s="367"/>
      <c r="O3" s="367"/>
      <c r="P3" s="367"/>
      <c r="Q3" s="367"/>
      <c r="R3" s="367"/>
      <c r="S3" s="367"/>
      <c r="T3" s="367"/>
      <c r="U3" s="367"/>
      <c r="V3" s="367"/>
    </row>
    <row r="4" spans="1:28" s="5" customFormat="1" x14ac:dyDescent="0.25">
      <c r="A4" s="361"/>
      <c r="B4" s="361"/>
      <c r="C4" s="361"/>
      <c r="D4" s="361"/>
      <c r="E4" s="366"/>
      <c r="F4" s="367"/>
      <c r="G4" s="367"/>
      <c r="H4" s="367"/>
      <c r="I4" s="367"/>
      <c r="J4" s="367"/>
      <c r="K4" s="367"/>
      <c r="L4" s="367"/>
      <c r="M4" s="367"/>
      <c r="N4" s="367"/>
      <c r="O4" s="367"/>
      <c r="P4" s="367"/>
      <c r="Q4" s="367"/>
      <c r="R4" s="367"/>
      <c r="S4" s="367"/>
      <c r="T4" s="367"/>
      <c r="U4" s="367"/>
      <c r="V4" s="367"/>
    </row>
    <row r="5" spans="1:28" s="5" customFormat="1" x14ac:dyDescent="0.25">
      <c r="A5" s="362"/>
      <c r="B5" s="362"/>
      <c r="C5" s="362"/>
      <c r="D5" s="362"/>
      <c r="E5" s="366"/>
      <c r="F5" s="367"/>
      <c r="G5" s="367"/>
      <c r="H5" s="367"/>
      <c r="I5" s="367"/>
      <c r="J5" s="367"/>
      <c r="K5" s="367"/>
      <c r="L5" s="367"/>
      <c r="M5" s="367"/>
      <c r="N5" s="367"/>
      <c r="O5" s="367"/>
      <c r="P5" s="367"/>
      <c r="Q5" s="367"/>
      <c r="R5" s="367"/>
      <c r="S5" s="367"/>
      <c r="T5" s="367"/>
      <c r="U5" s="367"/>
      <c r="V5" s="367"/>
    </row>
    <row r="6" spans="1:28" s="2" customFormat="1" ht="54" customHeight="1" thickBot="1" x14ac:dyDescent="0.3">
      <c r="A6" s="363" t="s">
        <v>872</v>
      </c>
      <c r="B6" s="363"/>
      <c r="C6" s="363"/>
      <c r="D6" s="363"/>
      <c r="E6" s="368"/>
      <c r="F6" s="368"/>
      <c r="G6" s="368"/>
      <c r="H6" s="368"/>
      <c r="I6" s="368"/>
      <c r="J6" s="368"/>
      <c r="K6" s="368"/>
      <c r="L6" s="368"/>
      <c r="M6" s="368"/>
      <c r="N6" s="368"/>
      <c r="O6" s="368"/>
      <c r="P6" s="368"/>
      <c r="Q6" s="368"/>
      <c r="R6" s="368"/>
      <c r="S6" s="368"/>
      <c r="T6" s="368"/>
      <c r="U6" s="368"/>
      <c r="V6" s="368"/>
    </row>
    <row r="7" spans="1:28" s="5" customFormat="1" ht="15.75" customHeight="1" thickBot="1" x14ac:dyDescent="0.3">
      <c r="A7" s="343" t="s">
        <v>467</v>
      </c>
      <c r="B7" s="343" t="s">
        <v>14</v>
      </c>
      <c r="C7" s="343" t="s">
        <v>2</v>
      </c>
      <c r="D7" s="343" t="s">
        <v>3</v>
      </c>
      <c r="E7" s="321" t="s">
        <v>4</v>
      </c>
      <c r="F7" s="352" t="s">
        <v>0</v>
      </c>
      <c r="G7" s="353"/>
      <c r="H7" s="323" t="s">
        <v>28</v>
      </c>
      <c r="I7" s="324"/>
      <c r="J7" s="324"/>
      <c r="K7" s="324"/>
      <c r="L7" s="325"/>
      <c r="M7" s="358" t="s">
        <v>27</v>
      </c>
      <c r="N7" s="359"/>
      <c r="O7" s="359"/>
      <c r="P7" s="359"/>
      <c r="Q7" s="360"/>
      <c r="R7" s="347" t="s">
        <v>26</v>
      </c>
      <c r="S7" s="348"/>
      <c r="T7" s="348"/>
      <c r="U7" s="348"/>
      <c r="V7" s="349"/>
      <c r="W7" s="8"/>
      <c r="X7" s="8"/>
      <c r="Y7" s="8"/>
      <c r="Z7" s="8"/>
      <c r="AA7" s="8"/>
      <c r="AB7" s="8"/>
    </row>
    <row r="8" spans="1:28" s="5" customFormat="1" ht="15.75" customHeight="1" thickBot="1" x14ac:dyDescent="0.3">
      <c r="A8" s="343"/>
      <c r="B8" s="343"/>
      <c r="C8" s="343"/>
      <c r="D8" s="343"/>
      <c r="E8" s="321"/>
      <c r="F8" s="354"/>
      <c r="G8" s="355"/>
      <c r="H8" s="342" t="s">
        <v>16</v>
      </c>
      <c r="I8" s="326"/>
      <c r="J8" s="326"/>
      <c r="K8" s="326" t="s">
        <v>1</v>
      </c>
      <c r="L8" s="340" t="s">
        <v>17</v>
      </c>
      <c r="M8" s="356" t="s">
        <v>16</v>
      </c>
      <c r="N8" s="357"/>
      <c r="O8" s="357"/>
      <c r="P8" s="328" t="s">
        <v>1</v>
      </c>
      <c r="Q8" s="336" t="s">
        <v>21</v>
      </c>
      <c r="R8" s="338" t="s">
        <v>16</v>
      </c>
      <c r="S8" s="339"/>
      <c r="T8" s="339"/>
      <c r="U8" s="339" t="s">
        <v>1</v>
      </c>
      <c r="V8" s="345" t="s">
        <v>19</v>
      </c>
      <c r="W8" s="32"/>
      <c r="X8" s="32"/>
      <c r="Y8" s="32"/>
      <c r="Z8" s="8"/>
      <c r="AA8" s="8"/>
      <c r="AB8" s="8"/>
    </row>
    <row r="9" spans="1:28" s="5" customFormat="1" ht="89.25" customHeight="1" x14ac:dyDescent="0.25">
      <c r="A9" s="343"/>
      <c r="B9" s="343"/>
      <c r="C9" s="343"/>
      <c r="D9" s="343"/>
      <c r="E9" s="322"/>
      <c r="F9" s="6" t="s">
        <v>15</v>
      </c>
      <c r="G9" s="7" t="s">
        <v>873</v>
      </c>
      <c r="H9" s="61" t="s">
        <v>24</v>
      </c>
      <c r="I9" s="62" t="s">
        <v>25</v>
      </c>
      <c r="J9" s="195" t="s">
        <v>23</v>
      </c>
      <c r="K9" s="327"/>
      <c r="L9" s="341"/>
      <c r="M9" s="63" t="s">
        <v>24</v>
      </c>
      <c r="N9" s="64" t="s">
        <v>25</v>
      </c>
      <c r="O9" s="196" t="s">
        <v>22</v>
      </c>
      <c r="P9" s="329"/>
      <c r="Q9" s="337"/>
      <c r="R9" s="89" t="s">
        <v>24</v>
      </c>
      <c r="S9" s="90" t="s">
        <v>25</v>
      </c>
      <c r="T9" s="197" t="s">
        <v>20</v>
      </c>
      <c r="U9" s="344"/>
      <c r="V9" s="346"/>
      <c r="W9" s="32"/>
      <c r="X9" s="32"/>
      <c r="Y9" s="32"/>
      <c r="Z9" s="8"/>
      <c r="AA9" s="8"/>
      <c r="AB9" s="8"/>
    </row>
    <row r="10" spans="1:28" ht="71.25" customHeight="1" x14ac:dyDescent="0.25">
      <c r="A10" s="381" t="s">
        <v>468</v>
      </c>
      <c r="B10" s="119" t="s">
        <v>33</v>
      </c>
      <c r="C10" s="331" t="s">
        <v>67</v>
      </c>
      <c r="D10" s="120" t="s">
        <v>464</v>
      </c>
      <c r="E10" s="120" t="s">
        <v>882</v>
      </c>
      <c r="F10" s="120" t="s">
        <v>70</v>
      </c>
      <c r="G10" s="121">
        <v>1</v>
      </c>
      <c r="H10" s="33">
        <v>1</v>
      </c>
      <c r="I10" s="33">
        <v>1</v>
      </c>
      <c r="J10" s="34">
        <f>IFERROR((H10/I10),0)</f>
        <v>1</v>
      </c>
      <c r="K10" s="18"/>
      <c r="L10" s="22">
        <f>IFERROR(IF(G10="Según demanda",H10/I10,H10/G10),0)</f>
        <v>1</v>
      </c>
      <c r="M10" s="65">
        <v>0</v>
      </c>
      <c r="N10" s="65">
        <v>0</v>
      </c>
      <c r="O10" s="29">
        <f>IFERROR((M10/N10),0)</f>
        <v>0</v>
      </c>
      <c r="P10" s="31" t="s">
        <v>848</v>
      </c>
      <c r="Q10" s="30">
        <f>IFERROR(IF(G10="Según demanda",(M10+H10)/(I10+N10),(M10+H10)/G10),0)</f>
        <v>1</v>
      </c>
      <c r="R10" s="23">
        <v>0</v>
      </c>
      <c r="S10" s="23">
        <v>0</v>
      </c>
      <c r="T10" s="91">
        <f>IFERROR((R10/S10),0)</f>
        <v>0</v>
      </c>
      <c r="U10" s="20" t="s">
        <v>848</v>
      </c>
      <c r="V10" s="92">
        <f>IFERROR(IF(G10="Según demanda",(R10+M10+H10)/(I10+N10+S10),(R10+M10+H10)/G10),0)</f>
        <v>1</v>
      </c>
      <c r="W10" s="9"/>
    </row>
    <row r="11" spans="1:28" ht="45.6" customHeight="1" x14ac:dyDescent="0.25">
      <c r="A11" s="381"/>
      <c r="B11" s="119" t="s">
        <v>6</v>
      </c>
      <c r="C11" s="331"/>
      <c r="D11" s="120" t="s">
        <v>465</v>
      </c>
      <c r="E11" s="120" t="s">
        <v>68</v>
      </c>
      <c r="F11" s="120" t="s">
        <v>70</v>
      </c>
      <c r="G11" s="121">
        <v>1</v>
      </c>
      <c r="H11" s="33">
        <v>1</v>
      </c>
      <c r="I11" s="33">
        <v>1</v>
      </c>
      <c r="J11" s="34">
        <f>IFERROR((H11/I11),0)</f>
        <v>1</v>
      </c>
      <c r="K11" s="18"/>
      <c r="L11" s="22">
        <f>IFERROR(IF(G11="Según demanda",H11/I11,H11/G11),0)</f>
        <v>1</v>
      </c>
      <c r="M11" s="65">
        <v>0</v>
      </c>
      <c r="N11" s="65">
        <v>0</v>
      </c>
      <c r="O11" s="29">
        <f t="shared" ref="O11:O44" si="0">IFERROR((M11/N11),0)</f>
        <v>0</v>
      </c>
      <c r="P11" s="31" t="s">
        <v>848</v>
      </c>
      <c r="Q11" s="30">
        <f t="shared" ref="Q11:Q44" si="1">IFERROR(IF(G11="Según demanda",(M11+H11)/(I11+N11),(M11+H11)/G11),0)</f>
        <v>1</v>
      </c>
      <c r="R11" s="23">
        <v>0</v>
      </c>
      <c r="S11" s="23">
        <v>0</v>
      </c>
      <c r="T11" s="91">
        <f t="shared" ref="T11:T44" si="2">IFERROR((R11/S11),0)</f>
        <v>0</v>
      </c>
      <c r="U11" s="20" t="s">
        <v>848</v>
      </c>
      <c r="V11" s="92">
        <f t="shared" ref="V11:V44" si="3">IFERROR(IF(G11="Según demanda",(R11+M11+H11)/(I11+N11+S11),(R11+M11+H11)/G11),0)</f>
        <v>1</v>
      </c>
    </row>
    <row r="12" spans="1:28" ht="42.75" customHeight="1" x14ac:dyDescent="0.25">
      <c r="A12" s="381"/>
      <c r="B12" s="119" t="s">
        <v>8</v>
      </c>
      <c r="C12" s="331"/>
      <c r="D12" s="120" t="s">
        <v>466</v>
      </c>
      <c r="E12" s="120" t="s">
        <v>69</v>
      </c>
      <c r="F12" s="120" t="s">
        <v>71</v>
      </c>
      <c r="G12" s="121">
        <v>4</v>
      </c>
      <c r="H12" s="33">
        <v>1</v>
      </c>
      <c r="I12" s="35">
        <v>1</v>
      </c>
      <c r="J12" s="34">
        <f t="shared" ref="J12:J44" si="4">IFERROR((H12/I12),0)</f>
        <v>1</v>
      </c>
      <c r="K12" s="18"/>
      <c r="L12" s="22">
        <f t="shared" ref="L12:L44" si="5">IFERROR(IF(G12="Según demanda",H12/I12,H12/G12),0)</f>
        <v>0.25</v>
      </c>
      <c r="M12" s="65">
        <v>1</v>
      </c>
      <c r="N12" s="65">
        <v>1</v>
      </c>
      <c r="O12" s="29">
        <f t="shared" si="0"/>
        <v>1</v>
      </c>
      <c r="P12" s="31"/>
      <c r="Q12" s="30">
        <f t="shared" si="1"/>
        <v>0.5</v>
      </c>
      <c r="R12" s="23">
        <v>1</v>
      </c>
      <c r="S12" s="23">
        <v>1</v>
      </c>
      <c r="T12" s="91">
        <f t="shared" si="2"/>
        <v>1</v>
      </c>
      <c r="U12" s="20"/>
      <c r="V12" s="92">
        <f t="shared" si="3"/>
        <v>0.75</v>
      </c>
    </row>
    <row r="13" spans="1:28" ht="64.5" customHeight="1" x14ac:dyDescent="0.25">
      <c r="A13" s="381" t="s">
        <v>468</v>
      </c>
      <c r="B13" s="119" t="s">
        <v>6</v>
      </c>
      <c r="C13" s="331" t="s">
        <v>72</v>
      </c>
      <c r="D13" s="120" t="s">
        <v>73</v>
      </c>
      <c r="E13" s="120" t="s">
        <v>74</v>
      </c>
      <c r="F13" s="120" t="s">
        <v>79</v>
      </c>
      <c r="G13" s="121">
        <v>4</v>
      </c>
      <c r="H13" s="33">
        <v>1</v>
      </c>
      <c r="I13" s="35">
        <v>1</v>
      </c>
      <c r="J13" s="34">
        <f t="shared" si="4"/>
        <v>1</v>
      </c>
      <c r="K13" s="18"/>
      <c r="L13" s="22">
        <f t="shared" si="5"/>
        <v>0.25</v>
      </c>
      <c r="M13" s="65">
        <v>1</v>
      </c>
      <c r="N13" s="65">
        <v>1</v>
      </c>
      <c r="O13" s="29">
        <f t="shared" si="0"/>
        <v>1</v>
      </c>
      <c r="P13" s="31"/>
      <c r="Q13" s="30">
        <f t="shared" si="1"/>
        <v>0.5</v>
      </c>
      <c r="R13" s="23">
        <v>1</v>
      </c>
      <c r="S13" s="23">
        <v>1</v>
      </c>
      <c r="T13" s="91">
        <f t="shared" si="2"/>
        <v>1</v>
      </c>
      <c r="U13" s="20"/>
      <c r="V13" s="92">
        <f t="shared" si="3"/>
        <v>0.75</v>
      </c>
    </row>
    <row r="14" spans="1:28" ht="61.5" customHeight="1" x14ac:dyDescent="0.25">
      <c r="A14" s="381"/>
      <c r="B14" s="119" t="s">
        <v>6</v>
      </c>
      <c r="C14" s="331"/>
      <c r="D14" s="120" t="s">
        <v>75</v>
      </c>
      <c r="E14" s="120" t="s">
        <v>76</v>
      </c>
      <c r="F14" s="120" t="s">
        <v>79</v>
      </c>
      <c r="G14" s="121" t="s">
        <v>577</v>
      </c>
      <c r="H14" s="33">
        <v>1</v>
      </c>
      <c r="I14" s="35">
        <v>1</v>
      </c>
      <c r="J14" s="34">
        <f t="shared" si="4"/>
        <v>1</v>
      </c>
      <c r="K14" s="18"/>
      <c r="L14" s="22">
        <v>0.5</v>
      </c>
      <c r="M14" s="65">
        <v>0</v>
      </c>
      <c r="N14" s="65">
        <v>0</v>
      </c>
      <c r="O14" s="29">
        <f t="shared" si="0"/>
        <v>0</v>
      </c>
      <c r="P14" s="31" t="s">
        <v>848</v>
      </c>
      <c r="Q14" s="30">
        <f t="shared" si="1"/>
        <v>0</v>
      </c>
      <c r="R14" s="23">
        <v>0</v>
      </c>
      <c r="S14" s="23">
        <v>0</v>
      </c>
      <c r="T14" s="91">
        <f>IFERROR((R14/S14),0)</f>
        <v>0</v>
      </c>
      <c r="U14" s="20" t="s">
        <v>848</v>
      </c>
      <c r="V14" s="92">
        <v>0</v>
      </c>
    </row>
    <row r="15" spans="1:28" ht="53.45" customHeight="1" x14ac:dyDescent="0.25">
      <c r="A15" s="381"/>
      <c r="B15" s="119" t="s">
        <v>33</v>
      </c>
      <c r="C15" s="331"/>
      <c r="D15" s="120" t="s">
        <v>77</v>
      </c>
      <c r="E15" s="120" t="s">
        <v>78</v>
      </c>
      <c r="F15" s="120" t="s">
        <v>70</v>
      </c>
      <c r="G15" s="121">
        <v>1</v>
      </c>
      <c r="H15" s="33">
        <v>0</v>
      </c>
      <c r="I15" s="33">
        <v>1</v>
      </c>
      <c r="J15" s="34">
        <f t="shared" si="4"/>
        <v>0</v>
      </c>
      <c r="K15" s="18"/>
      <c r="L15" s="22">
        <f t="shared" si="5"/>
        <v>0</v>
      </c>
      <c r="M15" s="65">
        <v>1</v>
      </c>
      <c r="N15" s="65">
        <v>1</v>
      </c>
      <c r="O15" s="29">
        <f t="shared" si="0"/>
        <v>1</v>
      </c>
      <c r="P15" s="31" t="s">
        <v>849</v>
      </c>
      <c r="Q15" s="30">
        <f t="shared" si="1"/>
        <v>1</v>
      </c>
      <c r="R15" s="23">
        <v>0</v>
      </c>
      <c r="S15" s="23">
        <v>0</v>
      </c>
      <c r="T15" s="91">
        <f t="shared" si="2"/>
        <v>0</v>
      </c>
      <c r="U15" s="20" t="s">
        <v>849</v>
      </c>
      <c r="V15" s="92">
        <f t="shared" si="3"/>
        <v>1</v>
      </c>
    </row>
    <row r="16" spans="1:28" ht="71.25" customHeight="1" x14ac:dyDescent="0.25">
      <c r="A16" s="381" t="s">
        <v>468</v>
      </c>
      <c r="B16" s="119" t="s">
        <v>9</v>
      </c>
      <c r="C16" s="331" t="s">
        <v>80</v>
      </c>
      <c r="D16" s="120" t="s">
        <v>81</v>
      </c>
      <c r="E16" s="120" t="s">
        <v>82</v>
      </c>
      <c r="F16" s="120" t="s">
        <v>87</v>
      </c>
      <c r="G16" s="121">
        <v>3</v>
      </c>
      <c r="H16" s="33">
        <v>0</v>
      </c>
      <c r="I16" s="33">
        <v>1</v>
      </c>
      <c r="J16" s="34">
        <f t="shared" si="4"/>
        <v>0</v>
      </c>
      <c r="K16" s="18"/>
      <c r="L16" s="22">
        <f t="shared" si="5"/>
        <v>0</v>
      </c>
      <c r="M16" s="65">
        <v>0</v>
      </c>
      <c r="N16" s="65">
        <v>0</v>
      </c>
      <c r="O16" s="29">
        <f t="shared" si="0"/>
        <v>0</v>
      </c>
      <c r="P16" s="31" t="s">
        <v>850</v>
      </c>
      <c r="Q16" s="30">
        <f t="shared" si="1"/>
        <v>0</v>
      </c>
      <c r="R16" s="23">
        <v>0</v>
      </c>
      <c r="S16" s="23">
        <v>0</v>
      </c>
      <c r="T16" s="91">
        <f t="shared" si="2"/>
        <v>0</v>
      </c>
      <c r="U16" s="20" t="s">
        <v>850</v>
      </c>
      <c r="V16" s="92">
        <f t="shared" si="3"/>
        <v>0</v>
      </c>
    </row>
    <row r="17" spans="1:22" ht="49.5" customHeight="1" x14ac:dyDescent="0.25">
      <c r="A17" s="381"/>
      <c r="B17" s="119" t="s">
        <v>10</v>
      </c>
      <c r="C17" s="331"/>
      <c r="D17" s="120" t="s">
        <v>469</v>
      </c>
      <c r="E17" s="120" t="s">
        <v>83</v>
      </c>
      <c r="F17" s="120" t="s">
        <v>70</v>
      </c>
      <c r="G17" s="121">
        <v>1</v>
      </c>
      <c r="H17" s="33">
        <v>1</v>
      </c>
      <c r="I17" s="33">
        <v>1</v>
      </c>
      <c r="J17" s="34">
        <f t="shared" si="4"/>
        <v>1</v>
      </c>
      <c r="K17" s="18"/>
      <c r="L17" s="22">
        <f t="shared" si="5"/>
        <v>1</v>
      </c>
      <c r="M17" s="65">
        <v>0</v>
      </c>
      <c r="N17" s="65">
        <v>0</v>
      </c>
      <c r="O17" s="29">
        <f t="shared" si="0"/>
        <v>0</v>
      </c>
      <c r="P17" s="31" t="s">
        <v>848</v>
      </c>
      <c r="Q17" s="30">
        <f t="shared" si="1"/>
        <v>1</v>
      </c>
      <c r="R17" s="23">
        <v>0</v>
      </c>
      <c r="S17" s="23">
        <v>0</v>
      </c>
      <c r="T17" s="91">
        <f t="shared" si="2"/>
        <v>0</v>
      </c>
      <c r="U17" s="20" t="s">
        <v>848</v>
      </c>
      <c r="V17" s="92">
        <f t="shared" si="3"/>
        <v>1</v>
      </c>
    </row>
    <row r="18" spans="1:22" ht="51" customHeight="1" x14ac:dyDescent="0.25">
      <c r="A18" s="381"/>
      <c r="B18" s="119" t="s">
        <v>11</v>
      </c>
      <c r="C18" s="331"/>
      <c r="D18" s="120" t="s">
        <v>84</v>
      </c>
      <c r="E18" s="120" t="s">
        <v>85</v>
      </c>
      <c r="F18" s="120" t="s">
        <v>70</v>
      </c>
      <c r="G18" s="121">
        <v>1</v>
      </c>
      <c r="H18" s="33">
        <v>0</v>
      </c>
      <c r="I18" s="33">
        <v>1</v>
      </c>
      <c r="J18" s="34">
        <f t="shared" si="4"/>
        <v>0</v>
      </c>
      <c r="K18" s="18"/>
      <c r="L18" s="22">
        <f t="shared" si="5"/>
        <v>0</v>
      </c>
      <c r="M18" s="65">
        <v>0</v>
      </c>
      <c r="N18" s="65">
        <v>0</v>
      </c>
      <c r="O18" s="29">
        <f t="shared" si="0"/>
        <v>0</v>
      </c>
      <c r="P18" s="31" t="s">
        <v>848</v>
      </c>
      <c r="Q18" s="30">
        <f t="shared" si="1"/>
        <v>0</v>
      </c>
      <c r="R18" s="23">
        <v>0</v>
      </c>
      <c r="S18" s="23">
        <v>0</v>
      </c>
      <c r="T18" s="91">
        <f t="shared" si="2"/>
        <v>0</v>
      </c>
      <c r="U18" s="20" t="s">
        <v>848</v>
      </c>
      <c r="V18" s="92">
        <f t="shared" si="3"/>
        <v>0</v>
      </c>
    </row>
    <row r="19" spans="1:22" ht="79.5" customHeight="1" x14ac:dyDescent="0.25">
      <c r="A19" s="381" t="s">
        <v>468</v>
      </c>
      <c r="B19" s="119" t="s">
        <v>34</v>
      </c>
      <c r="C19" s="331"/>
      <c r="D19" s="120" t="s">
        <v>86</v>
      </c>
      <c r="E19" s="120" t="s">
        <v>82</v>
      </c>
      <c r="F19" s="120" t="s">
        <v>88</v>
      </c>
      <c r="G19" s="121">
        <v>1</v>
      </c>
      <c r="H19" s="33">
        <v>0</v>
      </c>
      <c r="I19" s="35">
        <v>1</v>
      </c>
      <c r="J19" s="34">
        <f t="shared" si="4"/>
        <v>0</v>
      </c>
      <c r="K19" s="18"/>
      <c r="L19" s="22">
        <f t="shared" si="5"/>
        <v>0</v>
      </c>
      <c r="M19" s="65">
        <v>0</v>
      </c>
      <c r="N19" s="65">
        <v>0</v>
      </c>
      <c r="O19" s="29">
        <f t="shared" si="0"/>
        <v>0</v>
      </c>
      <c r="P19" s="31" t="s">
        <v>850</v>
      </c>
      <c r="Q19" s="30">
        <f t="shared" si="1"/>
        <v>0</v>
      </c>
      <c r="R19" s="23">
        <v>0</v>
      </c>
      <c r="S19" s="23">
        <v>0</v>
      </c>
      <c r="T19" s="91">
        <f t="shared" si="2"/>
        <v>0</v>
      </c>
      <c r="U19" s="20" t="s">
        <v>850</v>
      </c>
      <c r="V19" s="92">
        <f t="shared" si="3"/>
        <v>0</v>
      </c>
    </row>
    <row r="20" spans="1:22" ht="171" customHeight="1" x14ac:dyDescent="0.25">
      <c r="A20" s="381"/>
      <c r="B20" s="119" t="s">
        <v>7</v>
      </c>
      <c r="C20" s="331" t="s">
        <v>89</v>
      </c>
      <c r="D20" s="120" t="s">
        <v>90</v>
      </c>
      <c r="E20" s="120" t="s">
        <v>91</v>
      </c>
      <c r="F20" s="120" t="s">
        <v>140</v>
      </c>
      <c r="G20" s="121" t="s">
        <v>577</v>
      </c>
      <c r="H20" s="33">
        <v>0</v>
      </c>
      <c r="I20" s="33">
        <v>0</v>
      </c>
      <c r="J20" s="34">
        <f t="shared" si="4"/>
        <v>0</v>
      </c>
      <c r="K20" s="18"/>
      <c r="L20" s="22">
        <f t="shared" si="5"/>
        <v>0</v>
      </c>
      <c r="M20" s="65">
        <v>0</v>
      </c>
      <c r="N20" s="65">
        <v>0</v>
      </c>
      <c r="O20" s="29">
        <f t="shared" si="0"/>
        <v>0</v>
      </c>
      <c r="P20" s="31"/>
      <c r="Q20" s="30">
        <f t="shared" si="1"/>
        <v>0</v>
      </c>
      <c r="R20" s="23">
        <v>4</v>
      </c>
      <c r="S20" s="23">
        <v>4</v>
      </c>
      <c r="T20" s="91">
        <f t="shared" si="2"/>
        <v>1</v>
      </c>
      <c r="U20" s="20"/>
      <c r="V20" s="92">
        <f t="shared" si="3"/>
        <v>0</v>
      </c>
    </row>
    <row r="21" spans="1:22" ht="142.5" customHeight="1" x14ac:dyDescent="0.25">
      <c r="A21" s="381"/>
      <c r="B21" s="119" t="s">
        <v>7</v>
      </c>
      <c r="C21" s="331"/>
      <c r="D21" s="120" t="s">
        <v>92</v>
      </c>
      <c r="E21" s="120" t="s">
        <v>91</v>
      </c>
      <c r="F21" s="120" t="s">
        <v>141</v>
      </c>
      <c r="G21" s="121">
        <v>4</v>
      </c>
      <c r="H21" s="33">
        <v>1</v>
      </c>
      <c r="I21" s="33">
        <v>1</v>
      </c>
      <c r="J21" s="34">
        <f t="shared" si="4"/>
        <v>1</v>
      </c>
      <c r="K21" s="18"/>
      <c r="L21" s="22">
        <f t="shared" si="5"/>
        <v>0.25</v>
      </c>
      <c r="M21" s="65">
        <v>1</v>
      </c>
      <c r="N21" s="65">
        <v>1</v>
      </c>
      <c r="O21" s="29">
        <f t="shared" si="0"/>
        <v>1</v>
      </c>
      <c r="P21" s="31" t="s">
        <v>851</v>
      </c>
      <c r="Q21" s="30">
        <f t="shared" si="1"/>
        <v>0.5</v>
      </c>
      <c r="R21" s="23">
        <v>1</v>
      </c>
      <c r="S21" s="23">
        <v>1</v>
      </c>
      <c r="T21" s="91">
        <f t="shared" si="2"/>
        <v>1</v>
      </c>
      <c r="U21" s="20"/>
      <c r="V21" s="92">
        <f t="shared" si="3"/>
        <v>0.75</v>
      </c>
    </row>
    <row r="22" spans="1:22" ht="57" customHeight="1" x14ac:dyDescent="0.25">
      <c r="A22" s="381" t="s">
        <v>468</v>
      </c>
      <c r="B22" s="119" t="s">
        <v>12</v>
      </c>
      <c r="C22" s="332" t="s">
        <v>93</v>
      </c>
      <c r="D22" s="120" t="s">
        <v>470</v>
      </c>
      <c r="E22" s="120" t="s">
        <v>94</v>
      </c>
      <c r="F22" s="120" t="s">
        <v>88</v>
      </c>
      <c r="G22" s="121">
        <v>2</v>
      </c>
      <c r="H22" s="33">
        <v>1</v>
      </c>
      <c r="I22" s="35">
        <v>1</v>
      </c>
      <c r="J22" s="34">
        <f t="shared" si="4"/>
        <v>1</v>
      </c>
      <c r="K22" s="18"/>
      <c r="L22" s="22">
        <f t="shared" si="5"/>
        <v>0.5</v>
      </c>
      <c r="M22" s="65">
        <v>0</v>
      </c>
      <c r="N22" s="65">
        <v>0</v>
      </c>
      <c r="O22" s="29">
        <f t="shared" si="0"/>
        <v>0</v>
      </c>
      <c r="P22" s="31" t="s">
        <v>848</v>
      </c>
      <c r="Q22" s="30">
        <f t="shared" si="1"/>
        <v>0.5</v>
      </c>
      <c r="R22" s="23">
        <v>0</v>
      </c>
      <c r="S22" s="23">
        <v>0</v>
      </c>
      <c r="T22" s="91">
        <f t="shared" si="2"/>
        <v>0</v>
      </c>
      <c r="U22" s="20" t="s">
        <v>848</v>
      </c>
      <c r="V22" s="92">
        <f t="shared" si="3"/>
        <v>0.5</v>
      </c>
    </row>
    <row r="23" spans="1:22" ht="57" customHeight="1" x14ac:dyDescent="0.25">
      <c r="A23" s="381"/>
      <c r="B23" s="119" t="s">
        <v>35</v>
      </c>
      <c r="C23" s="334"/>
      <c r="D23" s="120" t="s">
        <v>95</v>
      </c>
      <c r="E23" s="120" t="s">
        <v>96</v>
      </c>
      <c r="F23" s="120" t="s">
        <v>142</v>
      </c>
      <c r="G23" s="121">
        <v>3</v>
      </c>
      <c r="H23" s="33">
        <v>1</v>
      </c>
      <c r="I23" s="35">
        <v>1</v>
      </c>
      <c r="J23" s="34">
        <f t="shared" si="4"/>
        <v>1</v>
      </c>
      <c r="K23" s="18"/>
      <c r="L23" s="22">
        <f t="shared" si="5"/>
        <v>0.33333333333333331</v>
      </c>
      <c r="M23" s="65">
        <v>1</v>
      </c>
      <c r="N23" s="65">
        <v>1</v>
      </c>
      <c r="O23" s="29">
        <f t="shared" si="0"/>
        <v>1</v>
      </c>
      <c r="P23" s="31"/>
      <c r="Q23" s="30">
        <f t="shared" si="1"/>
        <v>0.66666666666666663</v>
      </c>
      <c r="R23" s="23">
        <v>1</v>
      </c>
      <c r="S23" s="23">
        <v>1</v>
      </c>
      <c r="T23" s="91">
        <f t="shared" si="2"/>
        <v>1</v>
      </c>
      <c r="U23" s="20"/>
      <c r="V23" s="92">
        <f t="shared" si="3"/>
        <v>1</v>
      </c>
    </row>
    <row r="24" spans="1:22" ht="57" customHeight="1" x14ac:dyDescent="0.25">
      <c r="A24" s="381"/>
      <c r="B24" s="119" t="s">
        <v>13</v>
      </c>
      <c r="C24" s="122" t="s">
        <v>97</v>
      </c>
      <c r="D24" s="122" t="s">
        <v>471</v>
      </c>
      <c r="E24" s="122" t="s">
        <v>98</v>
      </c>
      <c r="F24" s="120" t="s">
        <v>70</v>
      </c>
      <c r="G24" s="121" t="s">
        <v>577</v>
      </c>
      <c r="H24" s="33">
        <v>25</v>
      </c>
      <c r="I24" s="35">
        <v>25</v>
      </c>
      <c r="J24" s="34">
        <f t="shared" si="4"/>
        <v>1</v>
      </c>
      <c r="K24" s="18"/>
      <c r="L24" s="22">
        <f t="shared" si="5"/>
        <v>0</v>
      </c>
      <c r="M24" s="65">
        <v>25</v>
      </c>
      <c r="N24" s="65">
        <v>25</v>
      </c>
      <c r="O24" s="29">
        <f t="shared" si="0"/>
        <v>1</v>
      </c>
      <c r="P24" s="31"/>
      <c r="Q24" s="30">
        <f t="shared" si="1"/>
        <v>0</v>
      </c>
      <c r="R24" s="23">
        <v>25</v>
      </c>
      <c r="S24" s="23">
        <v>25</v>
      </c>
      <c r="T24" s="91">
        <f t="shared" si="2"/>
        <v>1</v>
      </c>
      <c r="U24" s="20"/>
      <c r="V24" s="92">
        <f t="shared" si="3"/>
        <v>0</v>
      </c>
    </row>
    <row r="25" spans="1:22" ht="57" customHeight="1" x14ac:dyDescent="0.25">
      <c r="A25" s="381" t="s">
        <v>468</v>
      </c>
      <c r="B25" s="123" t="s">
        <v>30</v>
      </c>
      <c r="C25" s="122" t="s">
        <v>99</v>
      </c>
      <c r="D25" s="122" t="s">
        <v>100</v>
      </c>
      <c r="E25" s="122" t="s">
        <v>101</v>
      </c>
      <c r="F25" s="120" t="s">
        <v>70</v>
      </c>
      <c r="G25" s="121" t="s">
        <v>577</v>
      </c>
      <c r="H25" s="33">
        <v>1</v>
      </c>
      <c r="I25" s="35">
        <v>1</v>
      </c>
      <c r="J25" s="34">
        <f t="shared" si="4"/>
        <v>1</v>
      </c>
      <c r="K25" s="18" t="s">
        <v>852</v>
      </c>
      <c r="L25" s="22">
        <v>0.25</v>
      </c>
      <c r="M25" s="65">
        <v>2</v>
      </c>
      <c r="N25" s="65">
        <v>2</v>
      </c>
      <c r="O25" s="29">
        <f t="shared" si="0"/>
        <v>1</v>
      </c>
      <c r="P25" s="31"/>
      <c r="Q25" s="30">
        <v>0.5</v>
      </c>
      <c r="R25" s="20">
        <v>2</v>
      </c>
      <c r="S25" s="23">
        <v>2</v>
      </c>
      <c r="T25" s="91">
        <f t="shared" si="2"/>
        <v>1</v>
      </c>
      <c r="U25" s="20"/>
      <c r="V25" s="92">
        <v>0.75</v>
      </c>
    </row>
    <row r="26" spans="1:22" ht="142.5" customHeight="1" x14ac:dyDescent="0.25">
      <c r="A26" s="381"/>
      <c r="B26" s="123" t="s">
        <v>31</v>
      </c>
      <c r="C26" s="120" t="s">
        <v>102</v>
      </c>
      <c r="D26" s="120" t="s">
        <v>103</v>
      </c>
      <c r="E26" s="120" t="s">
        <v>104</v>
      </c>
      <c r="F26" s="120" t="s">
        <v>143</v>
      </c>
      <c r="G26" s="121">
        <v>6</v>
      </c>
      <c r="H26" s="33">
        <v>3</v>
      </c>
      <c r="I26" s="35">
        <v>3</v>
      </c>
      <c r="J26" s="34">
        <f t="shared" si="4"/>
        <v>1</v>
      </c>
      <c r="K26" s="18"/>
      <c r="L26" s="22">
        <f t="shared" si="5"/>
        <v>0.5</v>
      </c>
      <c r="M26" s="65">
        <v>3</v>
      </c>
      <c r="N26" s="65">
        <v>3</v>
      </c>
      <c r="O26" s="29">
        <f t="shared" si="0"/>
        <v>1</v>
      </c>
      <c r="P26" s="31" t="s">
        <v>853</v>
      </c>
      <c r="Q26" s="30">
        <f t="shared" si="1"/>
        <v>1</v>
      </c>
      <c r="R26" s="20">
        <v>0</v>
      </c>
      <c r="S26" s="23">
        <v>0</v>
      </c>
      <c r="T26" s="91">
        <f t="shared" si="2"/>
        <v>0</v>
      </c>
      <c r="U26" s="20" t="s">
        <v>853</v>
      </c>
      <c r="V26" s="92">
        <f t="shared" si="3"/>
        <v>1</v>
      </c>
    </row>
    <row r="27" spans="1:22" ht="71.25" customHeight="1" x14ac:dyDescent="0.25">
      <c r="A27" s="381"/>
      <c r="B27" s="123" t="s">
        <v>32</v>
      </c>
      <c r="C27" s="332" t="s">
        <v>105</v>
      </c>
      <c r="D27" s="332" t="s">
        <v>106</v>
      </c>
      <c r="E27" s="120" t="s">
        <v>107</v>
      </c>
      <c r="F27" s="120" t="s">
        <v>144</v>
      </c>
      <c r="G27" s="121" t="s">
        <v>426</v>
      </c>
      <c r="H27" s="33">
        <v>6</v>
      </c>
      <c r="I27" s="35">
        <v>6</v>
      </c>
      <c r="J27" s="34">
        <f t="shared" si="4"/>
        <v>1</v>
      </c>
      <c r="K27" s="18"/>
      <c r="L27" s="22">
        <f t="shared" si="5"/>
        <v>1</v>
      </c>
      <c r="M27" s="65">
        <v>12</v>
      </c>
      <c r="N27" s="65">
        <v>12</v>
      </c>
      <c r="O27" s="29">
        <f t="shared" si="0"/>
        <v>1</v>
      </c>
      <c r="P27" s="31"/>
      <c r="Q27" s="30">
        <f t="shared" si="1"/>
        <v>1</v>
      </c>
      <c r="R27" s="20">
        <v>14</v>
      </c>
      <c r="S27" s="23">
        <v>14</v>
      </c>
      <c r="T27" s="91">
        <f t="shared" si="2"/>
        <v>1</v>
      </c>
      <c r="U27" s="20" t="s">
        <v>854</v>
      </c>
      <c r="V27" s="92">
        <f t="shared" si="3"/>
        <v>1</v>
      </c>
    </row>
    <row r="28" spans="1:22" ht="107.25" customHeight="1" x14ac:dyDescent="0.25">
      <c r="A28" s="381" t="s">
        <v>468</v>
      </c>
      <c r="B28" s="123" t="s">
        <v>32</v>
      </c>
      <c r="C28" s="333"/>
      <c r="D28" s="334"/>
      <c r="E28" s="332" t="s">
        <v>108</v>
      </c>
      <c r="F28" s="120" t="s">
        <v>145</v>
      </c>
      <c r="G28" s="121" t="s">
        <v>426</v>
      </c>
      <c r="H28" s="33">
        <v>6</v>
      </c>
      <c r="I28" s="35">
        <v>6</v>
      </c>
      <c r="J28" s="34">
        <f t="shared" si="4"/>
        <v>1</v>
      </c>
      <c r="K28" s="18"/>
      <c r="L28" s="22">
        <f t="shared" si="5"/>
        <v>1</v>
      </c>
      <c r="M28" s="65">
        <v>12</v>
      </c>
      <c r="N28" s="66">
        <v>12</v>
      </c>
      <c r="O28" s="29">
        <f t="shared" si="0"/>
        <v>1</v>
      </c>
      <c r="P28" s="31"/>
      <c r="Q28" s="30">
        <f t="shared" si="1"/>
        <v>1</v>
      </c>
      <c r="R28" s="20">
        <v>14</v>
      </c>
      <c r="S28" s="23">
        <v>14</v>
      </c>
      <c r="T28" s="91">
        <f t="shared" si="2"/>
        <v>1</v>
      </c>
      <c r="U28" s="20"/>
      <c r="V28" s="92">
        <f t="shared" si="3"/>
        <v>1</v>
      </c>
    </row>
    <row r="29" spans="1:22" ht="57" x14ac:dyDescent="0.25">
      <c r="A29" s="381"/>
      <c r="B29" s="123" t="s">
        <v>32</v>
      </c>
      <c r="C29" s="333"/>
      <c r="D29" s="120" t="s">
        <v>109</v>
      </c>
      <c r="E29" s="334"/>
      <c r="F29" s="120" t="s">
        <v>146</v>
      </c>
      <c r="G29" s="124" t="s">
        <v>855</v>
      </c>
      <c r="H29" s="33">
        <v>14</v>
      </c>
      <c r="I29" s="35">
        <v>14</v>
      </c>
      <c r="J29" s="34">
        <f t="shared" si="4"/>
        <v>1</v>
      </c>
      <c r="K29" s="18"/>
      <c r="L29" s="22">
        <v>0.25</v>
      </c>
      <c r="M29" s="65">
        <v>12</v>
      </c>
      <c r="N29" s="65">
        <v>12</v>
      </c>
      <c r="O29" s="29">
        <f t="shared" si="0"/>
        <v>1</v>
      </c>
      <c r="P29" s="31"/>
      <c r="Q29" s="30">
        <v>0.5</v>
      </c>
      <c r="R29" s="20">
        <v>8</v>
      </c>
      <c r="S29" s="23">
        <v>8</v>
      </c>
      <c r="T29" s="91">
        <f t="shared" si="2"/>
        <v>1</v>
      </c>
      <c r="U29" s="20" t="s">
        <v>856</v>
      </c>
      <c r="V29" s="92">
        <v>0.75</v>
      </c>
    </row>
    <row r="30" spans="1:22" ht="41.45" customHeight="1" x14ac:dyDescent="0.25">
      <c r="A30" s="381"/>
      <c r="B30" s="167" t="s">
        <v>32</v>
      </c>
      <c r="C30" s="333"/>
      <c r="D30" s="120" t="s">
        <v>110</v>
      </c>
      <c r="E30" s="120" t="s">
        <v>111</v>
      </c>
      <c r="F30" s="120" t="s">
        <v>70</v>
      </c>
      <c r="G30" s="10">
        <v>1</v>
      </c>
      <c r="H30" s="33">
        <v>0</v>
      </c>
      <c r="I30" s="35">
        <v>1</v>
      </c>
      <c r="J30" s="34">
        <f t="shared" si="4"/>
        <v>0</v>
      </c>
      <c r="K30" s="18"/>
      <c r="L30" s="22">
        <f t="shared" si="5"/>
        <v>0</v>
      </c>
      <c r="M30" s="65">
        <v>0</v>
      </c>
      <c r="N30" s="65">
        <v>1</v>
      </c>
      <c r="O30" s="29">
        <f t="shared" si="0"/>
        <v>0</v>
      </c>
      <c r="P30" s="31" t="s">
        <v>850</v>
      </c>
      <c r="Q30" s="30">
        <f t="shared" si="1"/>
        <v>0</v>
      </c>
      <c r="R30" s="20">
        <v>0</v>
      </c>
      <c r="S30" s="23">
        <v>1</v>
      </c>
      <c r="T30" s="91">
        <f t="shared" si="2"/>
        <v>0</v>
      </c>
      <c r="U30" s="20" t="s">
        <v>850</v>
      </c>
      <c r="V30" s="92">
        <f t="shared" si="3"/>
        <v>0</v>
      </c>
    </row>
    <row r="31" spans="1:22" ht="71.25" customHeight="1" x14ac:dyDescent="0.25">
      <c r="A31" s="381" t="s">
        <v>468</v>
      </c>
      <c r="B31" s="167" t="s">
        <v>32</v>
      </c>
      <c r="C31" s="333"/>
      <c r="D31" s="120" t="s">
        <v>112</v>
      </c>
      <c r="E31" s="120" t="s">
        <v>111</v>
      </c>
      <c r="F31" s="120" t="s">
        <v>70</v>
      </c>
      <c r="G31" s="10">
        <v>1</v>
      </c>
      <c r="H31" s="35">
        <v>1</v>
      </c>
      <c r="I31" s="35">
        <v>1</v>
      </c>
      <c r="J31" s="34">
        <f t="shared" si="4"/>
        <v>1</v>
      </c>
      <c r="K31" s="18"/>
      <c r="L31" s="22">
        <f t="shared" si="5"/>
        <v>1</v>
      </c>
      <c r="M31" s="65">
        <v>0</v>
      </c>
      <c r="N31" s="65">
        <v>0</v>
      </c>
      <c r="O31" s="29">
        <f t="shared" si="0"/>
        <v>0</v>
      </c>
      <c r="P31" s="31" t="s">
        <v>857</v>
      </c>
      <c r="Q31" s="30">
        <f t="shared" si="1"/>
        <v>1</v>
      </c>
      <c r="R31" s="23">
        <v>0</v>
      </c>
      <c r="S31" s="23">
        <v>0</v>
      </c>
      <c r="T31" s="91">
        <f t="shared" si="2"/>
        <v>0</v>
      </c>
      <c r="U31" s="20" t="s">
        <v>858</v>
      </c>
      <c r="V31" s="92">
        <f t="shared" si="3"/>
        <v>1</v>
      </c>
    </row>
    <row r="32" spans="1:22" ht="85.5" customHeight="1" x14ac:dyDescent="0.25">
      <c r="A32" s="381"/>
      <c r="B32" s="167" t="s">
        <v>32</v>
      </c>
      <c r="C32" s="333"/>
      <c r="D32" s="120" t="s">
        <v>113</v>
      </c>
      <c r="E32" s="120" t="s">
        <v>114</v>
      </c>
      <c r="F32" s="120" t="s">
        <v>70</v>
      </c>
      <c r="G32" s="125">
        <v>1</v>
      </c>
      <c r="H32" s="35">
        <v>1</v>
      </c>
      <c r="I32" s="35">
        <v>1</v>
      </c>
      <c r="J32" s="34">
        <f t="shared" si="4"/>
        <v>1</v>
      </c>
      <c r="K32" s="18"/>
      <c r="L32" s="22">
        <f t="shared" si="5"/>
        <v>1</v>
      </c>
      <c r="M32" s="65">
        <v>0</v>
      </c>
      <c r="N32" s="65">
        <v>0</v>
      </c>
      <c r="O32" s="29">
        <f t="shared" si="0"/>
        <v>0</v>
      </c>
      <c r="P32" s="31" t="s">
        <v>850</v>
      </c>
      <c r="Q32" s="30">
        <f t="shared" si="1"/>
        <v>1</v>
      </c>
      <c r="R32" s="23">
        <v>0</v>
      </c>
      <c r="S32" s="23">
        <v>0</v>
      </c>
      <c r="T32" s="91">
        <f t="shared" si="2"/>
        <v>0</v>
      </c>
      <c r="U32" s="20" t="s">
        <v>858</v>
      </c>
      <c r="V32" s="92">
        <f t="shared" si="3"/>
        <v>1</v>
      </c>
    </row>
    <row r="33" spans="1:22" ht="55.15" customHeight="1" x14ac:dyDescent="0.25">
      <c r="A33" s="381"/>
      <c r="B33" s="167" t="s">
        <v>32</v>
      </c>
      <c r="C33" s="333"/>
      <c r="D33" s="120" t="s">
        <v>115</v>
      </c>
      <c r="E33" s="120" t="s">
        <v>116</v>
      </c>
      <c r="F33" s="120" t="s">
        <v>70</v>
      </c>
      <c r="G33" s="10" t="s">
        <v>577</v>
      </c>
      <c r="H33" s="33">
        <v>0</v>
      </c>
      <c r="I33" s="35">
        <v>0</v>
      </c>
      <c r="J33" s="34">
        <f t="shared" si="4"/>
        <v>0</v>
      </c>
      <c r="K33" s="18"/>
      <c r="L33" s="22">
        <f t="shared" si="5"/>
        <v>0</v>
      </c>
      <c r="M33" s="65">
        <v>31</v>
      </c>
      <c r="N33" s="65">
        <v>31</v>
      </c>
      <c r="O33" s="29">
        <f t="shared" si="0"/>
        <v>1</v>
      </c>
      <c r="P33" s="31" t="s">
        <v>875</v>
      </c>
      <c r="Q33" s="30">
        <v>1</v>
      </c>
      <c r="R33" s="23">
        <v>0</v>
      </c>
      <c r="S33" s="23">
        <v>0</v>
      </c>
      <c r="T33" s="91">
        <f t="shared" si="2"/>
        <v>0</v>
      </c>
      <c r="U33" s="20" t="s">
        <v>577</v>
      </c>
      <c r="V33" s="92">
        <f t="shared" si="3"/>
        <v>0</v>
      </c>
    </row>
    <row r="34" spans="1:22" ht="85.5" x14ac:dyDescent="0.25">
      <c r="A34" s="381" t="s">
        <v>468</v>
      </c>
      <c r="B34" s="167" t="s">
        <v>32</v>
      </c>
      <c r="C34" s="333"/>
      <c r="D34" s="120" t="s">
        <v>117</v>
      </c>
      <c r="E34" s="120" t="s">
        <v>118</v>
      </c>
      <c r="F34" s="120" t="s">
        <v>147</v>
      </c>
      <c r="G34" s="10" t="s">
        <v>577</v>
      </c>
      <c r="H34" s="33">
        <v>0</v>
      </c>
      <c r="I34" s="36">
        <v>0</v>
      </c>
      <c r="J34" s="34">
        <f t="shared" si="4"/>
        <v>0</v>
      </c>
      <c r="K34" s="18"/>
      <c r="L34" s="22">
        <f t="shared" si="5"/>
        <v>0</v>
      </c>
      <c r="M34" s="65">
        <v>12</v>
      </c>
      <c r="N34" s="65">
        <v>12</v>
      </c>
      <c r="O34" s="29">
        <f t="shared" si="0"/>
        <v>1</v>
      </c>
      <c r="P34" s="31"/>
      <c r="Q34" s="30">
        <v>1</v>
      </c>
      <c r="R34" s="23">
        <v>0</v>
      </c>
      <c r="S34" s="23">
        <v>0</v>
      </c>
      <c r="T34" s="91">
        <f t="shared" si="2"/>
        <v>0</v>
      </c>
      <c r="U34" s="20" t="s">
        <v>577</v>
      </c>
      <c r="V34" s="92">
        <f t="shared" si="3"/>
        <v>0</v>
      </c>
    </row>
    <row r="35" spans="1:22" ht="71.25" customHeight="1" x14ac:dyDescent="0.25">
      <c r="A35" s="381"/>
      <c r="B35" s="167" t="s">
        <v>32</v>
      </c>
      <c r="C35" s="333"/>
      <c r="D35" s="120" t="s">
        <v>119</v>
      </c>
      <c r="E35" s="120" t="s">
        <v>120</v>
      </c>
      <c r="F35" s="120" t="s">
        <v>148</v>
      </c>
      <c r="G35" s="10" t="s">
        <v>577</v>
      </c>
      <c r="H35" s="33">
        <v>0</v>
      </c>
      <c r="I35" s="36">
        <v>0</v>
      </c>
      <c r="J35" s="34">
        <f t="shared" si="4"/>
        <v>0</v>
      </c>
      <c r="K35" s="168"/>
      <c r="L35" s="22">
        <f t="shared" si="5"/>
        <v>0</v>
      </c>
      <c r="M35" s="65">
        <v>0</v>
      </c>
      <c r="N35" s="65">
        <v>0</v>
      </c>
      <c r="O35" s="29">
        <f t="shared" si="0"/>
        <v>0</v>
      </c>
      <c r="P35" s="169"/>
      <c r="Q35" s="30">
        <f t="shared" si="1"/>
        <v>0</v>
      </c>
      <c r="R35" s="23">
        <v>0</v>
      </c>
      <c r="S35" s="23">
        <v>0</v>
      </c>
      <c r="T35" s="91">
        <f t="shared" si="2"/>
        <v>0</v>
      </c>
      <c r="U35" s="117"/>
      <c r="V35" s="92">
        <f t="shared" si="3"/>
        <v>0</v>
      </c>
    </row>
    <row r="36" spans="1:22" ht="57" x14ac:dyDescent="0.25">
      <c r="A36" s="381"/>
      <c r="B36" s="167" t="s">
        <v>32</v>
      </c>
      <c r="C36" s="334"/>
      <c r="D36" s="122" t="s">
        <v>121</v>
      </c>
      <c r="E36" s="122" t="s">
        <v>122</v>
      </c>
      <c r="F36" s="122" t="s">
        <v>149</v>
      </c>
      <c r="G36" s="125">
        <v>4</v>
      </c>
      <c r="H36" s="33">
        <v>0</v>
      </c>
      <c r="I36" s="35">
        <v>0</v>
      </c>
      <c r="J36" s="34">
        <f t="shared" si="4"/>
        <v>0</v>
      </c>
      <c r="K36" s="18"/>
      <c r="L36" s="22">
        <f t="shared" si="5"/>
        <v>0</v>
      </c>
      <c r="M36" s="65">
        <v>2</v>
      </c>
      <c r="N36" s="65">
        <v>2</v>
      </c>
      <c r="O36" s="29">
        <f t="shared" si="0"/>
        <v>1</v>
      </c>
      <c r="P36" s="31"/>
      <c r="Q36" s="30">
        <f t="shared" si="1"/>
        <v>0.5</v>
      </c>
      <c r="R36" s="23">
        <v>2</v>
      </c>
      <c r="S36" s="23">
        <v>2</v>
      </c>
      <c r="T36" s="91">
        <f t="shared" si="2"/>
        <v>1</v>
      </c>
      <c r="U36" s="20"/>
      <c r="V36" s="92">
        <f t="shared" si="3"/>
        <v>1</v>
      </c>
    </row>
    <row r="37" spans="1:22" ht="71.25" x14ac:dyDescent="0.25">
      <c r="A37" s="381" t="s">
        <v>468</v>
      </c>
      <c r="B37" s="167" t="s">
        <v>32</v>
      </c>
      <c r="C37" s="335" t="s">
        <v>123</v>
      </c>
      <c r="D37" s="126" t="s">
        <v>124</v>
      </c>
      <c r="E37" s="126" t="s">
        <v>125</v>
      </c>
      <c r="F37" s="120" t="s">
        <v>70</v>
      </c>
      <c r="G37" s="125">
        <v>1</v>
      </c>
      <c r="H37" s="37">
        <v>0</v>
      </c>
      <c r="I37" s="36">
        <v>0</v>
      </c>
      <c r="J37" s="34">
        <f t="shared" si="4"/>
        <v>0</v>
      </c>
      <c r="K37" s="18"/>
      <c r="L37" s="22">
        <f t="shared" si="5"/>
        <v>0</v>
      </c>
      <c r="M37" s="67">
        <v>0</v>
      </c>
      <c r="N37" s="66">
        <v>0</v>
      </c>
      <c r="O37" s="29">
        <f t="shared" si="0"/>
        <v>0</v>
      </c>
      <c r="P37" s="170" t="s">
        <v>859</v>
      </c>
      <c r="Q37" s="30">
        <f t="shared" si="1"/>
        <v>0</v>
      </c>
      <c r="R37" s="93">
        <v>1</v>
      </c>
      <c r="S37" s="93">
        <v>1</v>
      </c>
      <c r="T37" s="91">
        <f t="shared" si="2"/>
        <v>1</v>
      </c>
      <c r="U37" s="93" t="s">
        <v>577</v>
      </c>
      <c r="V37" s="92">
        <f t="shared" si="3"/>
        <v>1</v>
      </c>
    </row>
    <row r="38" spans="1:22" ht="57" x14ac:dyDescent="0.25">
      <c r="A38" s="381"/>
      <c r="B38" s="167" t="s">
        <v>32</v>
      </c>
      <c r="C38" s="335"/>
      <c r="D38" s="126" t="s">
        <v>126</v>
      </c>
      <c r="E38" s="126" t="s">
        <v>127</v>
      </c>
      <c r="F38" s="120" t="s">
        <v>70</v>
      </c>
      <c r="G38" s="125">
        <v>1</v>
      </c>
      <c r="H38" s="37">
        <v>0</v>
      </c>
      <c r="I38" s="36">
        <v>0</v>
      </c>
      <c r="J38" s="34">
        <f t="shared" si="4"/>
        <v>0</v>
      </c>
      <c r="K38" s="45"/>
      <c r="L38" s="22">
        <f t="shared" si="5"/>
        <v>0</v>
      </c>
      <c r="M38" s="67">
        <v>0</v>
      </c>
      <c r="N38" s="66">
        <v>0</v>
      </c>
      <c r="O38" s="29">
        <f t="shared" si="0"/>
        <v>0</v>
      </c>
      <c r="P38" s="170" t="s">
        <v>859</v>
      </c>
      <c r="Q38" s="30">
        <f t="shared" si="1"/>
        <v>0</v>
      </c>
      <c r="R38" s="94">
        <v>1</v>
      </c>
      <c r="S38" s="95">
        <v>1</v>
      </c>
      <c r="T38" s="91">
        <f t="shared" si="2"/>
        <v>1</v>
      </c>
      <c r="U38" s="93" t="s">
        <v>860</v>
      </c>
      <c r="V38" s="92">
        <f t="shared" si="3"/>
        <v>1</v>
      </c>
    </row>
    <row r="39" spans="1:22" ht="42.75" x14ac:dyDescent="0.25">
      <c r="A39" s="381"/>
      <c r="B39" s="167" t="s">
        <v>32</v>
      </c>
      <c r="C39" s="335"/>
      <c r="D39" s="126" t="s">
        <v>128</v>
      </c>
      <c r="E39" s="126" t="s">
        <v>129</v>
      </c>
      <c r="F39" s="126" t="s">
        <v>70</v>
      </c>
      <c r="G39" s="171">
        <v>1</v>
      </c>
      <c r="H39" s="37">
        <v>0</v>
      </c>
      <c r="I39" s="36">
        <v>0</v>
      </c>
      <c r="J39" s="34">
        <f t="shared" si="4"/>
        <v>0</v>
      </c>
      <c r="K39" s="18"/>
      <c r="L39" s="22">
        <f t="shared" si="5"/>
        <v>0</v>
      </c>
      <c r="M39" s="67">
        <v>0</v>
      </c>
      <c r="N39" s="66">
        <v>0</v>
      </c>
      <c r="O39" s="29">
        <f t="shared" si="0"/>
        <v>0</v>
      </c>
      <c r="P39" s="31" t="s">
        <v>861</v>
      </c>
      <c r="Q39" s="30">
        <f t="shared" si="1"/>
        <v>0</v>
      </c>
      <c r="R39" s="93">
        <v>1</v>
      </c>
      <c r="S39" s="93">
        <v>1</v>
      </c>
      <c r="T39" s="91">
        <f t="shared" si="2"/>
        <v>1</v>
      </c>
      <c r="U39" s="93" t="s">
        <v>862</v>
      </c>
      <c r="V39" s="92">
        <f t="shared" si="3"/>
        <v>1</v>
      </c>
    </row>
    <row r="40" spans="1:22" ht="42.75" x14ac:dyDescent="0.25">
      <c r="A40" s="381" t="s">
        <v>468</v>
      </c>
      <c r="B40" s="167" t="s">
        <v>32</v>
      </c>
      <c r="C40" s="335"/>
      <c r="D40" s="126" t="s">
        <v>130</v>
      </c>
      <c r="E40" s="126" t="s">
        <v>131</v>
      </c>
      <c r="F40" s="126" t="s">
        <v>70</v>
      </c>
      <c r="G40" s="120" t="s">
        <v>577</v>
      </c>
      <c r="H40" s="37">
        <v>1560</v>
      </c>
      <c r="I40" s="36">
        <v>1560</v>
      </c>
      <c r="J40" s="34">
        <f t="shared" si="4"/>
        <v>1</v>
      </c>
      <c r="K40" s="45"/>
      <c r="L40" s="22">
        <v>0.25</v>
      </c>
      <c r="M40" s="67">
        <v>1532</v>
      </c>
      <c r="N40" s="66">
        <v>1532</v>
      </c>
      <c r="O40" s="29">
        <f t="shared" si="0"/>
        <v>1</v>
      </c>
      <c r="P40" s="27"/>
      <c r="Q40" s="30">
        <v>0.5</v>
      </c>
      <c r="R40" s="94">
        <v>1779</v>
      </c>
      <c r="S40" s="95">
        <v>1779</v>
      </c>
      <c r="T40" s="91">
        <f t="shared" si="2"/>
        <v>1</v>
      </c>
      <c r="U40" s="93"/>
      <c r="V40" s="92">
        <v>0.75</v>
      </c>
    </row>
    <row r="41" spans="1:22" ht="27.6" customHeight="1" x14ac:dyDescent="0.25">
      <c r="A41" s="381"/>
      <c r="B41" s="167" t="s">
        <v>32</v>
      </c>
      <c r="C41" s="335"/>
      <c r="D41" s="126" t="s">
        <v>132</v>
      </c>
      <c r="E41" s="126" t="s">
        <v>133</v>
      </c>
      <c r="F41" s="126" t="s">
        <v>70</v>
      </c>
      <c r="G41" s="121" t="s">
        <v>577</v>
      </c>
      <c r="H41" s="37">
        <v>0</v>
      </c>
      <c r="I41" s="36">
        <v>0</v>
      </c>
      <c r="J41" s="34">
        <f t="shared" si="4"/>
        <v>0</v>
      </c>
      <c r="K41" s="18"/>
      <c r="L41" s="22">
        <f t="shared" si="5"/>
        <v>0</v>
      </c>
      <c r="M41" s="65">
        <v>0</v>
      </c>
      <c r="N41" s="65">
        <v>0</v>
      </c>
      <c r="O41" s="29">
        <f t="shared" si="0"/>
        <v>0</v>
      </c>
      <c r="P41" s="31"/>
      <c r="Q41" s="30">
        <f t="shared" si="1"/>
        <v>0</v>
      </c>
      <c r="R41" s="23">
        <v>28</v>
      </c>
      <c r="S41" s="23">
        <v>28</v>
      </c>
      <c r="T41" s="91">
        <f t="shared" si="2"/>
        <v>1</v>
      </c>
      <c r="U41" s="20"/>
      <c r="V41" s="92">
        <v>1</v>
      </c>
    </row>
    <row r="42" spans="1:22" ht="71.25" x14ac:dyDescent="0.25">
      <c r="A42" s="381"/>
      <c r="B42" s="167" t="s">
        <v>32</v>
      </c>
      <c r="C42" s="335"/>
      <c r="D42" s="126" t="s">
        <v>134</v>
      </c>
      <c r="E42" s="126" t="s">
        <v>135</v>
      </c>
      <c r="F42" s="126" t="s">
        <v>70</v>
      </c>
      <c r="G42" s="121">
        <v>1</v>
      </c>
      <c r="H42" s="37">
        <v>1</v>
      </c>
      <c r="I42" s="36">
        <v>1</v>
      </c>
      <c r="J42" s="34">
        <f t="shared" si="4"/>
        <v>1</v>
      </c>
      <c r="K42" s="18"/>
      <c r="L42" s="22">
        <f t="shared" si="5"/>
        <v>1</v>
      </c>
      <c r="M42" s="65">
        <v>0</v>
      </c>
      <c r="N42" s="65">
        <v>0</v>
      </c>
      <c r="O42" s="29">
        <f t="shared" si="0"/>
        <v>0</v>
      </c>
      <c r="P42" s="31"/>
      <c r="Q42" s="30">
        <f t="shared" si="1"/>
        <v>1</v>
      </c>
      <c r="R42" s="23">
        <v>0</v>
      </c>
      <c r="S42" s="23">
        <v>0</v>
      </c>
      <c r="T42" s="91">
        <f t="shared" si="2"/>
        <v>0</v>
      </c>
      <c r="U42" s="20"/>
      <c r="V42" s="92">
        <f t="shared" si="3"/>
        <v>1</v>
      </c>
    </row>
    <row r="43" spans="1:22" ht="57" x14ac:dyDescent="0.25">
      <c r="A43" s="125" t="s">
        <v>481</v>
      </c>
      <c r="B43" s="167" t="s">
        <v>32</v>
      </c>
      <c r="C43" s="335"/>
      <c r="D43" s="126" t="s">
        <v>136</v>
      </c>
      <c r="E43" s="126" t="s">
        <v>137</v>
      </c>
      <c r="F43" s="120" t="s">
        <v>150</v>
      </c>
      <c r="G43" s="121" t="s">
        <v>577</v>
      </c>
      <c r="H43" s="33">
        <v>0</v>
      </c>
      <c r="I43" s="35">
        <v>0</v>
      </c>
      <c r="J43" s="34">
        <f t="shared" si="4"/>
        <v>0</v>
      </c>
      <c r="K43" s="18"/>
      <c r="L43" s="22">
        <f t="shared" si="5"/>
        <v>0</v>
      </c>
      <c r="M43" s="65">
        <v>0</v>
      </c>
      <c r="N43" s="65">
        <v>0</v>
      </c>
      <c r="O43" s="29">
        <f t="shared" si="0"/>
        <v>0</v>
      </c>
      <c r="P43" s="31"/>
      <c r="Q43" s="30">
        <f t="shared" si="1"/>
        <v>0</v>
      </c>
      <c r="R43" s="23">
        <v>14</v>
      </c>
      <c r="S43" s="23">
        <v>14</v>
      </c>
      <c r="T43" s="91">
        <f t="shared" si="2"/>
        <v>1</v>
      </c>
      <c r="U43" s="20" t="s">
        <v>863</v>
      </c>
      <c r="V43" s="92">
        <f t="shared" si="3"/>
        <v>0</v>
      </c>
    </row>
    <row r="44" spans="1:22" ht="27.6" customHeight="1" x14ac:dyDescent="0.25">
      <c r="A44" s="125" t="s">
        <v>482</v>
      </c>
      <c r="B44" s="167" t="s">
        <v>32</v>
      </c>
      <c r="C44" s="335"/>
      <c r="D44" s="126" t="s">
        <v>138</v>
      </c>
      <c r="E44" s="126" t="s">
        <v>139</v>
      </c>
      <c r="F44" s="126" t="s">
        <v>70</v>
      </c>
      <c r="G44" s="121" t="s">
        <v>577</v>
      </c>
      <c r="H44" s="33">
        <v>0</v>
      </c>
      <c r="I44" s="36">
        <v>0</v>
      </c>
      <c r="J44" s="34">
        <f t="shared" si="4"/>
        <v>0</v>
      </c>
      <c r="K44" s="18"/>
      <c r="L44" s="22">
        <f t="shared" si="5"/>
        <v>0</v>
      </c>
      <c r="M44" s="65">
        <v>0</v>
      </c>
      <c r="N44" s="65">
        <v>0</v>
      </c>
      <c r="O44" s="29">
        <f t="shared" si="0"/>
        <v>0</v>
      </c>
      <c r="P44" s="31"/>
      <c r="Q44" s="30">
        <f t="shared" si="1"/>
        <v>0</v>
      </c>
      <c r="R44" s="23">
        <v>0</v>
      </c>
      <c r="S44" s="23">
        <v>0</v>
      </c>
      <c r="T44" s="91">
        <f t="shared" si="2"/>
        <v>0</v>
      </c>
      <c r="U44" s="20"/>
      <c r="V44" s="92">
        <f t="shared" si="3"/>
        <v>0</v>
      </c>
    </row>
    <row r="45" spans="1:22" ht="151.9" customHeight="1" x14ac:dyDescent="0.25">
      <c r="A45" s="331" t="s">
        <v>468</v>
      </c>
      <c r="B45" s="332" t="s">
        <v>29</v>
      </c>
      <c r="C45" s="243" t="s">
        <v>151</v>
      </c>
      <c r="D45" s="120" t="s">
        <v>472</v>
      </c>
      <c r="E45" s="120" t="s">
        <v>473</v>
      </c>
      <c r="F45" s="120" t="s">
        <v>478</v>
      </c>
      <c r="G45" s="120">
        <v>6</v>
      </c>
      <c r="H45" s="33">
        <v>2</v>
      </c>
      <c r="I45" s="35">
        <v>2</v>
      </c>
      <c r="J45" s="34">
        <f t="shared" ref="J45:J79" si="6">IFERROR((H45/I45),0)</f>
        <v>1</v>
      </c>
      <c r="K45" s="18" t="s">
        <v>632</v>
      </c>
      <c r="L45" s="22">
        <f t="shared" ref="L45:L54" si="7">IFERROR(IF(G45="Según demanda",H45/I45,H45/G45),0)</f>
        <v>0.33333333333333331</v>
      </c>
      <c r="M45" s="65">
        <v>2</v>
      </c>
      <c r="N45" s="65">
        <v>2</v>
      </c>
      <c r="O45" s="29">
        <f t="shared" ref="O45:O57" si="8">IFERROR((M45/N45),0)</f>
        <v>1</v>
      </c>
      <c r="P45" s="31" t="s">
        <v>633</v>
      </c>
      <c r="Q45" s="30">
        <f t="shared" ref="Q45:Q54" si="9">IFERROR(IF(G45="Según demanda",(M45+H45)/(I45+N45),(M45+H45)/G45),0)</f>
        <v>0.66666666666666663</v>
      </c>
      <c r="R45" s="23">
        <v>1</v>
      </c>
      <c r="S45" s="23">
        <v>1</v>
      </c>
      <c r="T45" s="91">
        <f t="shared" ref="T45:T57" si="10">IFERROR((R45/S45),0)</f>
        <v>1</v>
      </c>
      <c r="U45" s="20" t="s">
        <v>634</v>
      </c>
      <c r="V45" s="92">
        <f t="shared" ref="V45:V54" si="11">IFERROR(IF(G45="Según demanda",(R45+M45+H45)/(I45+N45+S45),(R45+M45+H45)/G45),0)</f>
        <v>0.83333333333333337</v>
      </c>
    </row>
    <row r="46" spans="1:22" ht="193.15" customHeight="1" x14ac:dyDescent="0.25">
      <c r="A46" s="331"/>
      <c r="B46" s="333"/>
      <c r="C46" s="243" t="s">
        <v>152</v>
      </c>
      <c r="D46" s="120" t="s">
        <v>153</v>
      </c>
      <c r="E46" s="120" t="s">
        <v>160</v>
      </c>
      <c r="F46" s="120" t="s">
        <v>164</v>
      </c>
      <c r="G46" s="120" t="s">
        <v>635</v>
      </c>
      <c r="H46" s="33">
        <v>13</v>
      </c>
      <c r="I46" s="35">
        <v>13</v>
      </c>
      <c r="J46" s="34">
        <f t="shared" si="6"/>
        <v>1</v>
      </c>
      <c r="K46" s="18" t="s">
        <v>636</v>
      </c>
      <c r="L46" s="22">
        <f t="shared" si="7"/>
        <v>1</v>
      </c>
      <c r="M46" s="65">
        <v>13</v>
      </c>
      <c r="N46" s="65">
        <v>13</v>
      </c>
      <c r="O46" s="29">
        <f t="shared" si="8"/>
        <v>1</v>
      </c>
      <c r="P46" s="31" t="s">
        <v>637</v>
      </c>
      <c r="Q46" s="30">
        <f t="shared" si="9"/>
        <v>1</v>
      </c>
      <c r="R46" s="23">
        <v>13</v>
      </c>
      <c r="S46" s="23">
        <v>13</v>
      </c>
      <c r="T46" s="91">
        <f t="shared" si="10"/>
        <v>1</v>
      </c>
      <c r="U46" s="20" t="s">
        <v>638</v>
      </c>
      <c r="V46" s="92">
        <f t="shared" si="11"/>
        <v>1</v>
      </c>
    </row>
    <row r="47" spans="1:22" ht="124.15" customHeight="1" x14ac:dyDescent="0.25">
      <c r="A47" s="331"/>
      <c r="B47" s="333"/>
      <c r="C47" s="243" t="s">
        <v>474</v>
      </c>
      <c r="D47" s="120" t="s">
        <v>475</v>
      </c>
      <c r="E47" s="120" t="s">
        <v>476</v>
      </c>
      <c r="F47" s="120" t="s">
        <v>479</v>
      </c>
      <c r="G47" s="120" t="s">
        <v>635</v>
      </c>
      <c r="H47" s="33">
        <v>543</v>
      </c>
      <c r="I47" s="35">
        <v>543</v>
      </c>
      <c r="J47" s="34">
        <f t="shared" si="6"/>
        <v>1</v>
      </c>
      <c r="K47" s="18" t="s">
        <v>639</v>
      </c>
      <c r="L47" s="22">
        <f t="shared" si="7"/>
        <v>1</v>
      </c>
      <c r="M47" s="65">
        <v>441</v>
      </c>
      <c r="N47" s="65">
        <v>441</v>
      </c>
      <c r="O47" s="29">
        <f t="shared" si="8"/>
        <v>1</v>
      </c>
      <c r="P47" s="31" t="s">
        <v>640</v>
      </c>
      <c r="Q47" s="30">
        <f t="shared" si="9"/>
        <v>1</v>
      </c>
      <c r="R47" s="23">
        <v>272</v>
      </c>
      <c r="S47" s="23">
        <v>272</v>
      </c>
      <c r="T47" s="91">
        <f t="shared" si="10"/>
        <v>1</v>
      </c>
      <c r="U47" s="20" t="s">
        <v>641</v>
      </c>
      <c r="V47" s="92">
        <f t="shared" si="11"/>
        <v>1</v>
      </c>
    </row>
    <row r="48" spans="1:22" ht="119.45" customHeight="1" x14ac:dyDescent="0.25">
      <c r="A48" s="331"/>
      <c r="B48" s="333"/>
      <c r="C48" s="331" t="s">
        <v>154</v>
      </c>
      <c r="D48" s="120" t="s">
        <v>155</v>
      </c>
      <c r="E48" s="120" t="s">
        <v>477</v>
      </c>
      <c r="F48" s="120" t="s">
        <v>480</v>
      </c>
      <c r="G48" s="120" t="s">
        <v>635</v>
      </c>
      <c r="H48" s="33">
        <v>55</v>
      </c>
      <c r="I48" s="36">
        <v>55</v>
      </c>
      <c r="J48" s="34">
        <f t="shared" si="6"/>
        <v>1</v>
      </c>
      <c r="K48" s="18" t="s">
        <v>642</v>
      </c>
      <c r="L48" s="22">
        <f t="shared" si="7"/>
        <v>1</v>
      </c>
      <c r="M48" s="65">
        <v>43</v>
      </c>
      <c r="N48" s="65">
        <v>43</v>
      </c>
      <c r="O48" s="29">
        <f t="shared" si="8"/>
        <v>1</v>
      </c>
      <c r="P48" s="31" t="s">
        <v>642</v>
      </c>
      <c r="Q48" s="30">
        <f t="shared" si="9"/>
        <v>1</v>
      </c>
      <c r="R48" s="23">
        <v>95</v>
      </c>
      <c r="S48" s="23">
        <v>95</v>
      </c>
      <c r="T48" s="91">
        <f t="shared" si="10"/>
        <v>1</v>
      </c>
      <c r="U48" s="20" t="s">
        <v>642</v>
      </c>
      <c r="V48" s="92">
        <f t="shared" si="11"/>
        <v>1</v>
      </c>
    </row>
    <row r="49" spans="1:22" ht="92.45" customHeight="1" x14ac:dyDescent="0.25">
      <c r="A49" s="331"/>
      <c r="B49" s="333"/>
      <c r="C49" s="331"/>
      <c r="D49" s="120" t="s">
        <v>156</v>
      </c>
      <c r="E49" s="120" t="s">
        <v>161</v>
      </c>
      <c r="F49" s="120" t="s">
        <v>165</v>
      </c>
      <c r="G49" s="120" t="s">
        <v>635</v>
      </c>
      <c r="H49" s="33">
        <v>1</v>
      </c>
      <c r="I49" s="36">
        <v>1</v>
      </c>
      <c r="J49" s="34">
        <f t="shared" si="6"/>
        <v>1</v>
      </c>
      <c r="K49" s="168" t="s">
        <v>643</v>
      </c>
      <c r="L49" s="22">
        <f t="shared" si="7"/>
        <v>1</v>
      </c>
      <c r="M49" s="65">
        <v>1</v>
      </c>
      <c r="N49" s="65">
        <v>1</v>
      </c>
      <c r="O49" s="29">
        <f t="shared" si="8"/>
        <v>1</v>
      </c>
      <c r="P49" s="169" t="s">
        <v>644</v>
      </c>
      <c r="Q49" s="30">
        <f t="shared" si="9"/>
        <v>1</v>
      </c>
      <c r="R49" s="23">
        <v>1</v>
      </c>
      <c r="S49" s="23">
        <v>1</v>
      </c>
      <c r="T49" s="91">
        <f t="shared" si="10"/>
        <v>1</v>
      </c>
      <c r="U49" s="117" t="s">
        <v>644</v>
      </c>
      <c r="V49" s="92">
        <f t="shared" si="11"/>
        <v>1</v>
      </c>
    </row>
    <row r="50" spans="1:22" ht="262.89999999999998" customHeight="1" x14ac:dyDescent="0.25">
      <c r="A50" s="331"/>
      <c r="B50" s="333"/>
      <c r="C50" s="331"/>
      <c r="D50" s="120" t="s">
        <v>157</v>
      </c>
      <c r="E50" s="120" t="s">
        <v>162</v>
      </c>
      <c r="F50" s="120" t="s">
        <v>166</v>
      </c>
      <c r="G50" s="120" t="s">
        <v>635</v>
      </c>
      <c r="H50" s="33">
        <v>134</v>
      </c>
      <c r="I50" s="35">
        <v>134</v>
      </c>
      <c r="J50" s="34">
        <f t="shared" si="6"/>
        <v>1</v>
      </c>
      <c r="K50" s="18" t="s">
        <v>645</v>
      </c>
      <c r="L50" s="22">
        <f t="shared" si="7"/>
        <v>1</v>
      </c>
      <c r="M50" s="65">
        <v>105</v>
      </c>
      <c r="N50" s="65">
        <v>105</v>
      </c>
      <c r="O50" s="29">
        <f t="shared" si="8"/>
        <v>1</v>
      </c>
      <c r="P50" s="31" t="s">
        <v>646</v>
      </c>
      <c r="Q50" s="30">
        <f t="shared" si="9"/>
        <v>1</v>
      </c>
      <c r="R50" s="23">
        <v>103</v>
      </c>
      <c r="S50" s="23">
        <v>103</v>
      </c>
      <c r="T50" s="91">
        <f t="shared" si="10"/>
        <v>1</v>
      </c>
      <c r="U50" s="20" t="s">
        <v>647</v>
      </c>
      <c r="V50" s="92">
        <f t="shared" si="11"/>
        <v>1</v>
      </c>
    </row>
    <row r="51" spans="1:22" ht="140.44999999999999" customHeight="1" x14ac:dyDescent="0.25">
      <c r="A51" s="331"/>
      <c r="B51" s="334"/>
      <c r="C51" s="243" t="s">
        <v>158</v>
      </c>
      <c r="D51" s="120" t="s">
        <v>159</v>
      </c>
      <c r="E51" s="120" t="s">
        <v>163</v>
      </c>
      <c r="F51" s="120" t="s">
        <v>167</v>
      </c>
      <c r="G51" s="120" t="s">
        <v>635</v>
      </c>
      <c r="H51" s="33">
        <v>3</v>
      </c>
      <c r="I51" s="35">
        <v>3</v>
      </c>
      <c r="J51" s="34">
        <f t="shared" si="6"/>
        <v>1</v>
      </c>
      <c r="K51" s="172" t="s">
        <v>648</v>
      </c>
      <c r="L51" s="38">
        <f t="shared" si="7"/>
        <v>1</v>
      </c>
      <c r="M51" s="65">
        <v>2</v>
      </c>
      <c r="N51" s="65">
        <v>2</v>
      </c>
      <c r="O51" s="29">
        <f t="shared" si="8"/>
        <v>1</v>
      </c>
      <c r="P51" s="173" t="s">
        <v>649</v>
      </c>
      <c r="Q51" s="30">
        <f t="shared" si="9"/>
        <v>1</v>
      </c>
      <c r="R51" s="23">
        <v>2</v>
      </c>
      <c r="S51" s="23">
        <v>2</v>
      </c>
      <c r="T51" s="91">
        <f t="shared" si="10"/>
        <v>1</v>
      </c>
      <c r="U51" s="174" t="s">
        <v>650</v>
      </c>
      <c r="V51" s="92">
        <f t="shared" si="11"/>
        <v>1</v>
      </c>
    </row>
    <row r="52" spans="1:22" ht="55.9" customHeight="1" x14ac:dyDescent="0.25">
      <c r="A52" s="381" t="s">
        <v>487</v>
      </c>
      <c r="B52" s="258" t="s">
        <v>432</v>
      </c>
      <c r="C52" s="246" t="s">
        <v>483</v>
      </c>
      <c r="D52" s="125" t="s">
        <v>168</v>
      </c>
      <c r="E52" s="125" t="s">
        <v>169</v>
      </c>
      <c r="F52" s="122" t="s">
        <v>488</v>
      </c>
      <c r="G52" s="125">
        <v>1</v>
      </c>
      <c r="H52" s="45">
        <v>1</v>
      </c>
      <c r="I52" s="235">
        <v>1</v>
      </c>
      <c r="J52" s="34">
        <f t="shared" si="6"/>
        <v>1</v>
      </c>
      <c r="K52" s="45"/>
      <c r="L52" s="38">
        <f t="shared" si="7"/>
        <v>1</v>
      </c>
      <c r="M52" s="27"/>
      <c r="N52" s="140"/>
      <c r="O52" s="29">
        <f t="shared" si="8"/>
        <v>0</v>
      </c>
      <c r="P52" s="27"/>
      <c r="Q52" s="30">
        <f t="shared" si="9"/>
        <v>1</v>
      </c>
      <c r="R52" s="93"/>
      <c r="S52" s="96"/>
      <c r="T52" s="91">
        <f t="shared" si="10"/>
        <v>0</v>
      </c>
      <c r="U52" s="93"/>
      <c r="V52" s="92">
        <f t="shared" si="11"/>
        <v>1</v>
      </c>
    </row>
    <row r="53" spans="1:22" ht="55.9" customHeight="1" x14ac:dyDescent="0.25">
      <c r="A53" s="381"/>
      <c r="B53" s="259"/>
      <c r="C53" s="246" t="s">
        <v>484</v>
      </c>
      <c r="D53" s="125" t="s">
        <v>485</v>
      </c>
      <c r="E53" s="125" t="s">
        <v>486</v>
      </c>
      <c r="F53" s="160">
        <v>1</v>
      </c>
      <c r="G53" s="125">
        <v>1</v>
      </c>
      <c r="H53" s="45">
        <v>0</v>
      </c>
      <c r="I53" s="235">
        <v>0</v>
      </c>
      <c r="J53" s="34">
        <f t="shared" si="6"/>
        <v>0</v>
      </c>
      <c r="K53" s="45"/>
      <c r="L53" s="38">
        <f t="shared" si="7"/>
        <v>0</v>
      </c>
      <c r="M53" s="27">
        <v>1</v>
      </c>
      <c r="N53" s="234">
        <v>1</v>
      </c>
      <c r="O53" s="29">
        <f t="shared" si="8"/>
        <v>1</v>
      </c>
      <c r="P53" s="27"/>
      <c r="Q53" s="30">
        <f t="shared" si="9"/>
        <v>1</v>
      </c>
      <c r="R53" s="93"/>
      <c r="S53" s="96"/>
      <c r="T53" s="91">
        <f t="shared" si="10"/>
        <v>0</v>
      </c>
      <c r="U53" s="93"/>
      <c r="V53" s="92">
        <f t="shared" si="11"/>
        <v>1</v>
      </c>
    </row>
    <row r="54" spans="1:22" ht="36" customHeight="1" x14ac:dyDescent="0.25">
      <c r="A54" s="381"/>
      <c r="B54" s="159" t="s">
        <v>432</v>
      </c>
      <c r="C54" s="246" t="s">
        <v>170</v>
      </c>
      <c r="D54" s="125" t="s">
        <v>171</v>
      </c>
      <c r="E54" s="125" t="s">
        <v>172</v>
      </c>
      <c r="F54" s="160">
        <v>2</v>
      </c>
      <c r="G54" s="125">
        <v>2</v>
      </c>
      <c r="H54" s="45">
        <v>0</v>
      </c>
      <c r="I54" s="45">
        <v>0</v>
      </c>
      <c r="J54" s="34">
        <f t="shared" si="6"/>
        <v>0</v>
      </c>
      <c r="K54" s="45"/>
      <c r="L54" s="38">
        <f t="shared" si="7"/>
        <v>0</v>
      </c>
      <c r="M54" s="27">
        <v>1</v>
      </c>
      <c r="N54" s="27">
        <v>1</v>
      </c>
      <c r="O54" s="29">
        <f t="shared" si="8"/>
        <v>1</v>
      </c>
      <c r="P54" s="27"/>
      <c r="Q54" s="30">
        <f t="shared" si="9"/>
        <v>0.5</v>
      </c>
      <c r="R54" s="93">
        <v>1</v>
      </c>
      <c r="S54" s="93">
        <v>1</v>
      </c>
      <c r="T54" s="91">
        <f t="shared" si="10"/>
        <v>1</v>
      </c>
      <c r="U54" s="93"/>
      <c r="V54" s="92">
        <f t="shared" si="11"/>
        <v>1</v>
      </c>
    </row>
    <row r="55" spans="1:22" ht="39" customHeight="1" x14ac:dyDescent="0.25">
      <c r="A55" s="332" t="s">
        <v>489</v>
      </c>
      <c r="B55" s="330" t="s">
        <v>58</v>
      </c>
      <c r="C55" s="330" t="s">
        <v>173</v>
      </c>
      <c r="D55" s="122" t="s">
        <v>174</v>
      </c>
      <c r="E55" s="122" t="s">
        <v>777</v>
      </c>
      <c r="F55" s="120" t="s">
        <v>778</v>
      </c>
      <c r="G55" s="120" t="s">
        <v>426</v>
      </c>
      <c r="H55" s="141">
        <v>1</v>
      </c>
      <c r="I55" s="37">
        <v>1</v>
      </c>
      <c r="J55" s="34">
        <f t="shared" si="6"/>
        <v>1</v>
      </c>
      <c r="K55" s="39" t="s">
        <v>779</v>
      </c>
      <c r="L55" s="22">
        <v>1</v>
      </c>
      <c r="M55" s="85">
        <v>3</v>
      </c>
      <c r="N55" s="66">
        <v>3</v>
      </c>
      <c r="O55" s="29">
        <f t="shared" si="8"/>
        <v>1</v>
      </c>
      <c r="P55" s="24" t="s">
        <v>779</v>
      </c>
      <c r="Q55" s="30">
        <v>1</v>
      </c>
      <c r="R55" s="94">
        <v>1</v>
      </c>
      <c r="S55" s="95">
        <v>1</v>
      </c>
      <c r="T55" s="91">
        <f t="shared" si="10"/>
        <v>1</v>
      </c>
      <c r="U55" s="12" t="s">
        <v>779</v>
      </c>
      <c r="V55" s="92">
        <v>1</v>
      </c>
    </row>
    <row r="56" spans="1:22" ht="55.15" customHeight="1" x14ac:dyDescent="0.25">
      <c r="A56" s="333"/>
      <c r="B56" s="330"/>
      <c r="C56" s="330"/>
      <c r="D56" s="122" t="s">
        <v>175</v>
      </c>
      <c r="E56" s="122" t="s">
        <v>780</v>
      </c>
      <c r="F56" s="120" t="s">
        <v>781</v>
      </c>
      <c r="G56" s="120" t="s">
        <v>426</v>
      </c>
      <c r="H56" s="40">
        <v>2</v>
      </c>
      <c r="I56" s="37">
        <v>2</v>
      </c>
      <c r="J56" s="16">
        <f t="shared" si="6"/>
        <v>1</v>
      </c>
      <c r="K56" s="39"/>
      <c r="L56" s="17">
        <v>1</v>
      </c>
      <c r="M56" s="28">
        <v>2</v>
      </c>
      <c r="N56" s="66">
        <v>2</v>
      </c>
      <c r="O56" s="68">
        <f t="shared" si="8"/>
        <v>1</v>
      </c>
      <c r="P56" s="24"/>
      <c r="Q56" s="69">
        <v>1</v>
      </c>
      <c r="R56" s="97">
        <v>1</v>
      </c>
      <c r="S56" s="95">
        <v>1</v>
      </c>
      <c r="T56" s="13">
        <f t="shared" si="10"/>
        <v>1</v>
      </c>
      <c r="U56" s="12"/>
      <c r="V56" s="19">
        <v>1</v>
      </c>
    </row>
    <row r="57" spans="1:22" ht="28.5" customHeight="1" x14ac:dyDescent="0.25">
      <c r="A57" s="333"/>
      <c r="B57" s="330"/>
      <c r="C57" s="330"/>
      <c r="D57" s="330" t="s">
        <v>177</v>
      </c>
      <c r="E57" s="330" t="s">
        <v>782</v>
      </c>
      <c r="F57" s="331" t="s">
        <v>783</v>
      </c>
      <c r="G57" s="331" t="s">
        <v>426</v>
      </c>
      <c r="H57" s="421">
        <v>5</v>
      </c>
      <c r="I57" s="422">
        <v>5</v>
      </c>
      <c r="J57" s="391">
        <f t="shared" si="6"/>
        <v>1</v>
      </c>
      <c r="K57" s="392" t="s">
        <v>784</v>
      </c>
      <c r="L57" s="390">
        <v>1</v>
      </c>
      <c r="M57" s="394">
        <v>10</v>
      </c>
      <c r="N57" s="395">
        <v>10</v>
      </c>
      <c r="O57" s="388">
        <f t="shared" si="8"/>
        <v>1</v>
      </c>
      <c r="P57" s="420"/>
      <c r="Q57" s="393">
        <v>1</v>
      </c>
      <c r="R57" s="290">
        <v>5</v>
      </c>
      <c r="S57" s="291">
        <v>5</v>
      </c>
      <c r="T57" s="292">
        <f t="shared" si="10"/>
        <v>1</v>
      </c>
      <c r="U57" s="380"/>
      <c r="V57" s="294">
        <v>1</v>
      </c>
    </row>
    <row r="58" spans="1:22" ht="27.6" customHeight="1" x14ac:dyDescent="0.25">
      <c r="A58" s="333"/>
      <c r="B58" s="330" t="s">
        <v>58</v>
      </c>
      <c r="C58" s="330" t="s">
        <v>176</v>
      </c>
      <c r="D58" s="330"/>
      <c r="E58" s="330"/>
      <c r="F58" s="331"/>
      <c r="G58" s="331"/>
      <c r="H58" s="421"/>
      <c r="I58" s="422"/>
      <c r="J58" s="391"/>
      <c r="K58" s="392"/>
      <c r="L58" s="390"/>
      <c r="M58" s="394"/>
      <c r="N58" s="395"/>
      <c r="O58" s="388"/>
      <c r="P58" s="420"/>
      <c r="Q58" s="393"/>
      <c r="R58" s="290"/>
      <c r="S58" s="291"/>
      <c r="T58" s="292"/>
      <c r="U58" s="380"/>
      <c r="V58" s="294"/>
    </row>
    <row r="59" spans="1:22" ht="57.6" customHeight="1" x14ac:dyDescent="0.25">
      <c r="A59" s="333"/>
      <c r="B59" s="330"/>
      <c r="C59" s="330"/>
      <c r="D59" s="330" t="s">
        <v>179</v>
      </c>
      <c r="E59" s="330" t="s">
        <v>785</v>
      </c>
      <c r="F59" s="331" t="s">
        <v>786</v>
      </c>
      <c r="G59" s="331" t="s">
        <v>426</v>
      </c>
      <c r="H59" s="421">
        <v>0</v>
      </c>
      <c r="I59" s="422">
        <v>0</v>
      </c>
      <c r="J59" s="391">
        <f t="shared" si="6"/>
        <v>0</v>
      </c>
      <c r="K59" s="392" t="s">
        <v>787</v>
      </c>
      <c r="L59" s="390">
        <f t="shared" ref="L59:L79" si="12">IFERROR(IF(G59="Según demanda",H59/I59,H59/G59),0)</f>
        <v>0</v>
      </c>
      <c r="M59" s="394">
        <v>0</v>
      </c>
      <c r="N59" s="395">
        <v>0</v>
      </c>
      <c r="O59" s="388">
        <f t="shared" ref="O59" si="13">IFERROR((M59/N59),0)</f>
        <v>0</v>
      </c>
      <c r="P59" s="420" t="s">
        <v>787</v>
      </c>
      <c r="Q59" s="393">
        <f t="shared" ref="Q59" si="14">IFERROR(IF(L59="Según demanda",M59/N59,M59/L59),0)</f>
        <v>0</v>
      </c>
      <c r="R59" s="290">
        <v>0</v>
      </c>
      <c r="S59" s="291">
        <v>0</v>
      </c>
      <c r="T59" s="292">
        <f t="shared" ref="T59" si="15">IFERROR((R59/S59),0)</f>
        <v>0</v>
      </c>
      <c r="U59" s="380"/>
      <c r="V59" s="294">
        <f t="shared" ref="V59" si="16">IFERROR(IF(Q59="Según demanda",R59/S59,R59/Q59),0)</f>
        <v>0</v>
      </c>
    </row>
    <row r="60" spans="1:22" ht="34.15" customHeight="1" x14ac:dyDescent="0.25">
      <c r="A60" s="333"/>
      <c r="B60" s="330"/>
      <c r="C60" s="330" t="s">
        <v>178</v>
      </c>
      <c r="D60" s="330"/>
      <c r="E60" s="330"/>
      <c r="F60" s="331"/>
      <c r="G60" s="331"/>
      <c r="H60" s="421"/>
      <c r="I60" s="422"/>
      <c r="J60" s="391"/>
      <c r="K60" s="392"/>
      <c r="L60" s="390"/>
      <c r="M60" s="394"/>
      <c r="N60" s="395"/>
      <c r="O60" s="388"/>
      <c r="P60" s="420"/>
      <c r="Q60" s="393"/>
      <c r="R60" s="290"/>
      <c r="S60" s="291"/>
      <c r="T60" s="292"/>
      <c r="U60" s="380"/>
      <c r="V60" s="294"/>
    </row>
    <row r="61" spans="1:22" ht="42" customHeight="1" x14ac:dyDescent="0.25">
      <c r="A61" s="333"/>
      <c r="B61" s="330"/>
      <c r="C61" s="330"/>
      <c r="D61" s="416" t="s">
        <v>181</v>
      </c>
      <c r="E61" s="416" t="s">
        <v>788</v>
      </c>
      <c r="F61" s="332" t="s">
        <v>789</v>
      </c>
      <c r="G61" s="332" t="s">
        <v>426</v>
      </c>
      <c r="H61" s="260">
        <v>2</v>
      </c>
      <c r="I61" s="263">
        <v>2</v>
      </c>
      <c r="J61" s="266">
        <f t="shared" si="6"/>
        <v>1</v>
      </c>
      <c r="K61" s="269" t="s">
        <v>790</v>
      </c>
      <c r="L61" s="272">
        <v>0.25</v>
      </c>
      <c r="M61" s="275">
        <v>2</v>
      </c>
      <c r="N61" s="278">
        <v>2</v>
      </c>
      <c r="O61" s="281">
        <f t="shared" ref="O61" si="17">IFERROR((M61/N61),0)</f>
        <v>1</v>
      </c>
      <c r="P61" s="284" t="s">
        <v>790</v>
      </c>
      <c r="Q61" s="287">
        <v>0.5</v>
      </c>
      <c r="R61" s="369">
        <v>4</v>
      </c>
      <c r="S61" s="317">
        <v>4</v>
      </c>
      <c r="T61" s="373">
        <f t="shared" ref="T61" si="18">IFERROR((R61/S61),0)</f>
        <v>1</v>
      </c>
      <c r="U61" s="383"/>
      <c r="V61" s="377">
        <v>0.75</v>
      </c>
    </row>
    <row r="62" spans="1:22" ht="180" customHeight="1" x14ac:dyDescent="0.25">
      <c r="A62" s="333"/>
      <c r="B62" s="330"/>
      <c r="C62" s="330" t="s">
        <v>180</v>
      </c>
      <c r="D62" s="417"/>
      <c r="E62" s="417"/>
      <c r="F62" s="333"/>
      <c r="G62" s="333"/>
      <c r="H62" s="261"/>
      <c r="I62" s="264"/>
      <c r="J62" s="267"/>
      <c r="K62" s="270"/>
      <c r="L62" s="273"/>
      <c r="M62" s="276"/>
      <c r="N62" s="279"/>
      <c r="O62" s="282"/>
      <c r="P62" s="285"/>
      <c r="Q62" s="288"/>
      <c r="R62" s="370"/>
      <c r="S62" s="372"/>
      <c r="T62" s="374"/>
      <c r="U62" s="384"/>
      <c r="V62" s="378"/>
    </row>
    <row r="63" spans="1:22" x14ac:dyDescent="0.25">
      <c r="A63" s="333"/>
      <c r="B63" s="330"/>
      <c r="C63" s="330"/>
      <c r="D63" s="418"/>
      <c r="E63" s="418"/>
      <c r="F63" s="334"/>
      <c r="G63" s="334"/>
      <c r="H63" s="262"/>
      <c r="I63" s="265"/>
      <c r="J63" s="268"/>
      <c r="K63" s="271"/>
      <c r="L63" s="274"/>
      <c r="M63" s="277"/>
      <c r="N63" s="280"/>
      <c r="O63" s="283"/>
      <c r="P63" s="286"/>
      <c r="Q63" s="289"/>
      <c r="R63" s="371"/>
      <c r="S63" s="318"/>
      <c r="T63" s="375"/>
      <c r="U63" s="385"/>
      <c r="V63" s="379"/>
    </row>
    <row r="64" spans="1:22" x14ac:dyDescent="0.25">
      <c r="A64" s="333"/>
      <c r="B64" s="330" t="s">
        <v>58</v>
      </c>
      <c r="C64" s="423" t="s">
        <v>182</v>
      </c>
      <c r="D64" s="416" t="s">
        <v>183</v>
      </c>
      <c r="E64" s="416" t="s">
        <v>791</v>
      </c>
      <c r="F64" s="332" t="s">
        <v>792</v>
      </c>
      <c r="G64" s="332" t="s">
        <v>426</v>
      </c>
      <c r="H64" s="260">
        <v>1</v>
      </c>
      <c r="I64" s="263">
        <v>1</v>
      </c>
      <c r="J64" s="266">
        <f t="shared" ref="J64" si="19">IFERROR((H64/I64),0)</f>
        <v>1</v>
      </c>
      <c r="K64" s="269" t="s">
        <v>790</v>
      </c>
      <c r="L64" s="272">
        <f t="shared" ref="L64" si="20">IFERROR(IF(G64="Según demanda",H64/I64,H64/G64),0)</f>
        <v>1</v>
      </c>
      <c r="M64" s="275">
        <v>1</v>
      </c>
      <c r="N64" s="278">
        <v>1</v>
      </c>
      <c r="O64" s="281">
        <f t="shared" ref="O64" si="21">IFERROR((M64/N64),0)</f>
        <v>1</v>
      </c>
      <c r="P64" s="284" t="s">
        <v>790</v>
      </c>
      <c r="Q64" s="287">
        <f t="shared" ref="Q64" si="22">IFERROR(IF(L64="Según demanda",M64/N64,M64/L64),0)</f>
        <v>1</v>
      </c>
      <c r="R64" s="369">
        <v>1</v>
      </c>
      <c r="S64" s="372">
        <v>1</v>
      </c>
      <c r="T64" s="373">
        <f t="shared" ref="T64" si="23">IFERROR((R64/S64),0)</f>
        <v>1</v>
      </c>
      <c r="U64" s="297"/>
      <c r="V64" s="377">
        <f t="shared" ref="V64" si="24">IFERROR(IF(Q64="Según demanda",R64/S64,R64/Q64),0)</f>
        <v>1</v>
      </c>
    </row>
    <row r="65" spans="1:22" ht="27.6" customHeight="1" x14ac:dyDescent="0.25">
      <c r="A65" s="333"/>
      <c r="B65" s="330"/>
      <c r="C65" s="423"/>
      <c r="D65" s="418"/>
      <c r="E65" s="418"/>
      <c r="F65" s="334"/>
      <c r="G65" s="334"/>
      <c r="H65" s="262"/>
      <c r="I65" s="265"/>
      <c r="J65" s="268"/>
      <c r="K65" s="271"/>
      <c r="L65" s="274"/>
      <c r="M65" s="277"/>
      <c r="N65" s="280"/>
      <c r="O65" s="283"/>
      <c r="P65" s="286"/>
      <c r="Q65" s="289"/>
      <c r="R65" s="371"/>
      <c r="S65" s="318"/>
      <c r="T65" s="375"/>
      <c r="U65" s="376"/>
      <c r="V65" s="379"/>
    </row>
    <row r="66" spans="1:22" ht="14.45" customHeight="1" x14ac:dyDescent="0.25">
      <c r="A66" s="333"/>
      <c r="B66" s="330"/>
      <c r="C66" s="423"/>
      <c r="D66" s="122" t="s">
        <v>185</v>
      </c>
      <c r="E66" s="330" t="s">
        <v>793</v>
      </c>
      <c r="F66" s="120" t="s">
        <v>794</v>
      </c>
      <c r="G66" s="120" t="s">
        <v>426</v>
      </c>
      <c r="H66" s="40">
        <v>3</v>
      </c>
      <c r="I66" s="37">
        <v>3</v>
      </c>
      <c r="J66" s="16">
        <f t="shared" si="6"/>
        <v>1</v>
      </c>
      <c r="K66" s="43" t="s">
        <v>795</v>
      </c>
      <c r="L66" s="17">
        <v>0.25</v>
      </c>
      <c r="M66" s="28">
        <v>6</v>
      </c>
      <c r="N66" s="66">
        <v>6</v>
      </c>
      <c r="O66" s="68">
        <f t="shared" ref="O66:O76" si="25">IFERROR((M66/N66),0)</f>
        <v>1</v>
      </c>
      <c r="P66" s="67" t="s">
        <v>796</v>
      </c>
      <c r="Q66" s="69">
        <v>0.5</v>
      </c>
      <c r="R66" s="97">
        <v>4</v>
      </c>
      <c r="S66" s="95">
        <v>4</v>
      </c>
      <c r="T66" s="13">
        <f t="shared" ref="T66:T76" si="26">IFERROR((R66/S66),0)</f>
        <v>1</v>
      </c>
      <c r="U66" s="102"/>
      <c r="V66" s="19">
        <v>0.75</v>
      </c>
    </row>
    <row r="67" spans="1:22" ht="57" x14ac:dyDescent="0.25">
      <c r="A67" s="333"/>
      <c r="B67" s="330"/>
      <c r="C67" s="330" t="s">
        <v>184</v>
      </c>
      <c r="D67" s="122" t="s">
        <v>186</v>
      </c>
      <c r="E67" s="330"/>
      <c r="F67" s="120" t="s">
        <v>797</v>
      </c>
      <c r="G67" s="120" t="s">
        <v>426</v>
      </c>
      <c r="H67" s="40">
        <v>2</v>
      </c>
      <c r="I67" s="37">
        <v>2</v>
      </c>
      <c r="J67" s="16">
        <f t="shared" si="6"/>
        <v>1</v>
      </c>
      <c r="K67" s="43" t="s">
        <v>798</v>
      </c>
      <c r="L67" s="17">
        <v>0.25</v>
      </c>
      <c r="M67" s="28">
        <v>6</v>
      </c>
      <c r="N67" s="66">
        <v>6</v>
      </c>
      <c r="O67" s="68">
        <f t="shared" si="25"/>
        <v>1</v>
      </c>
      <c r="P67" s="67" t="s">
        <v>799</v>
      </c>
      <c r="Q67" s="69">
        <v>0.5</v>
      </c>
      <c r="R67" s="97">
        <v>4</v>
      </c>
      <c r="S67" s="95">
        <v>4</v>
      </c>
      <c r="T67" s="13">
        <f t="shared" si="26"/>
        <v>1</v>
      </c>
      <c r="U67" s="102"/>
      <c r="V67" s="19">
        <v>0.75</v>
      </c>
    </row>
    <row r="68" spans="1:22" ht="55.9" customHeight="1" x14ac:dyDescent="0.25">
      <c r="A68" s="333"/>
      <c r="B68" s="330"/>
      <c r="C68" s="330"/>
      <c r="D68" s="122" t="s">
        <v>187</v>
      </c>
      <c r="E68" s="330"/>
      <c r="F68" s="120" t="s">
        <v>794</v>
      </c>
      <c r="G68" s="120" t="s">
        <v>426</v>
      </c>
      <c r="H68" s="40">
        <v>2</v>
      </c>
      <c r="I68" s="37">
        <v>2</v>
      </c>
      <c r="J68" s="16">
        <f t="shared" si="6"/>
        <v>1</v>
      </c>
      <c r="K68" s="43" t="s">
        <v>798</v>
      </c>
      <c r="L68" s="17">
        <v>0.25</v>
      </c>
      <c r="M68" s="28">
        <v>5</v>
      </c>
      <c r="N68" s="66">
        <v>5</v>
      </c>
      <c r="O68" s="68">
        <f t="shared" si="25"/>
        <v>1</v>
      </c>
      <c r="P68" s="67"/>
      <c r="Q68" s="69">
        <v>0.5</v>
      </c>
      <c r="R68" s="97">
        <v>3</v>
      </c>
      <c r="S68" s="95">
        <v>3</v>
      </c>
      <c r="T68" s="13">
        <f t="shared" si="26"/>
        <v>1</v>
      </c>
      <c r="U68" s="102"/>
      <c r="V68" s="19">
        <v>0.75</v>
      </c>
    </row>
    <row r="69" spans="1:22" s="11" customFormat="1" ht="166.15" customHeight="1" x14ac:dyDescent="0.25">
      <c r="A69" s="333"/>
      <c r="B69" s="330"/>
      <c r="C69" s="330"/>
      <c r="D69" s="122" t="s">
        <v>189</v>
      </c>
      <c r="E69" s="330" t="s">
        <v>800</v>
      </c>
      <c r="F69" s="120" t="s">
        <v>801</v>
      </c>
      <c r="G69" s="120" t="s">
        <v>426</v>
      </c>
      <c r="H69" s="40">
        <v>1</v>
      </c>
      <c r="I69" s="37">
        <v>1</v>
      </c>
      <c r="J69" s="16">
        <f t="shared" si="6"/>
        <v>1</v>
      </c>
      <c r="K69" s="43" t="s">
        <v>802</v>
      </c>
      <c r="L69" s="17">
        <f t="shared" si="12"/>
        <v>1</v>
      </c>
      <c r="M69" s="28">
        <v>1</v>
      </c>
      <c r="N69" s="66">
        <v>1</v>
      </c>
      <c r="O69" s="68">
        <f t="shared" si="25"/>
        <v>1</v>
      </c>
      <c r="P69" s="67"/>
      <c r="Q69" s="69">
        <f t="shared" ref="Q69:Q76" si="27">IFERROR(IF(L69="Según demanda",M69/N69,M69/L69),0)</f>
        <v>1</v>
      </c>
      <c r="R69" s="97">
        <v>1</v>
      </c>
      <c r="S69" s="95">
        <v>1</v>
      </c>
      <c r="T69" s="13">
        <f t="shared" si="26"/>
        <v>1</v>
      </c>
      <c r="U69" s="102"/>
      <c r="V69" s="19">
        <f t="shared" ref="V69:V76" si="28">IFERROR(IF(Q69="Según demanda",R69/S69,R69/Q69),0)</f>
        <v>1</v>
      </c>
    </row>
    <row r="70" spans="1:22" s="11" customFormat="1" ht="166.15" customHeight="1" x14ac:dyDescent="0.25">
      <c r="A70" s="333"/>
      <c r="B70" s="330"/>
      <c r="C70" s="330" t="s">
        <v>188</v>
      </c>
      <c r="D70" s="122" t="s">
        <v>190</v>
      </c>
      <c r="E70" s="330"/>
      <c r="F70" s="120" t="s">
        <v>803</v>
      </c>
      <c r="G70" s="120" t="s">
        <v>426</v>
      </c>
      <c r="H70" s="40">
        <v>1080</v>
      </c>
      <c r="I70" s="37">
        <v>1603</v>
      </c>
      <c r="J70" s="16">
        <f t="shared" si="6"/>
        <v>0.67373674360573921</v>
      </c>
      <c r="K70" s="39" t="s">
        <v>804</v>
      </c>
      <c r="L70" s="17">
        <v>0.18</v>
      </c>
      <c r="M70" s="28">
        <v>2012</v>
      </c>
      <c r="N70" s="66">
        <v>2049</v>
      </c>
      <c r="O70" s="68">
        <f t="shared" si="25"/>
        <v>0.98194241093216206</v>
      </c>
      <c r="P70" s="24"/>
      <c r="Q70" s="69">
        <v>0.37</v>
      </c>
      <c r="R70" s="97">
        <v>1400</v>
      </c>
      <c r="S70" s="95">
        <v>2348</v>
      </c>
      <c r="T70" s="13">
        <f t="shared" si="26"/>
        <v>0.59625212947189099</v>
      </c>
      <c r="U70" s="12"/>
      <c r="V70" s="19">
        <v>0.61</v>
      </c>
    </row>
    <row r="71" spans="1:22" s="11" customFormat="1" ht="166.15" customHeight="1" x14ac:dyDescent="0.25">
      <c r="A71" s="333"/>
      <c r="B71" s="330"/>
      <c r="C71" s="330"/>
      <c r="D71" s="122" t="s">
        <v>191</v>
      </c>
      <c r="E71" s="330"/>
      <c r="F71" s="120" t="s">
        <v>805</v>
      </c>
      <c r="G71" s="120" t="s">
        <v>426</v>
      </c>
      <c r="H71" s="40">
        <v>1090</v>
      </c>
      <c r="I71" s="37">
        <v>1603</v>
      </c>
      <c r="J71" s="16">
        <f t="shared" si="6"/>
        <v>0.67997504678727383</v>
      </c>
      <c r="K71" s="39"/>
      <c r="L71" s="17">
        <v>0.19</v>
      </c>
      <c r="M71" s="28">
        <v>1998</v>
      </c>
      <c r="N71" s="66">
        <v>2049</v>
      </c>
      <c r="O71" s="68">
        <f t="shared" si="25"/>
        <v>0.97510980966325034</v>
      </c>
      <c r="P71" s="24"/>
      <c r="Q71" s="69">
        <v>0.38</v>
      </c>
      <c r="R71" s="97">
        <v>1565</v>
      </c>
      <c r="S71" s="95">
        <v>2348</v>
      </c>
      <c r="T71" s="13">
        <f t="shared" si="26"/>
        <v>0.66652470187393531</v>
      </c>
      <c r="U71" s="12" t="s">
        <v>806</v>
      </c>
      <c r="V71" s="19">
        <v>0.63</v>
      </c>
    </row>
    <row r="72" spans="1:22" s="11" customFormat="1" ht="166.15" customHeight="1" x14ac:dyDescent="0.25">
      <c r="A72" s="333"/>
      <c r="B72" s="330"/>
      <c r="C72" s="330"/>
      <c r="D72" s="122" t="s">
        <v>193</v>
      </c>
      <c r="E72" s="330" t="s">
        <v>807</v>
      </c>
      <c r="F72" s="120" t="s">
        <v>808</v>
      </c>
      <c r="G72" s="120" t="s">
        <v>426</v>
      </c>
      <c r="H72" s="40">
        <v>5</v>
      </c>
      <c r="I72" s="37">
        <v>5</v>
      </c>
      <c r="J72" s="16">
        <f t="shared" si="6"/>
        <v>1</v>
      </c>
      <c r="K72" s="39"/>
      <c r="L72" s="17">
        <v>0.25</v>
      </c>
      <c r="M72" s="28">
        <v>6</v>
      </c>
      <c r="N72" s="66">
        <v>6</v>
      </c>
      <c r="O72" s="68">
        <f t="shared" si="25"/>
        <v>1</v>
      </c>
      <c r="P72" s="24">
        <v>0</v>
      </c>
      <c r="Q72" s="69">
        <v>0.5</v>
      </c>
      <c r="R72" s="97">
        <v>10</v>
      </c>
      <c r="S72" s="95">
        <v>10</v>
      </c>
      <c r="T72" s="13">
        <f t="shared" si="26"/>
        <v>1</v>
      </c>
      <c r="U72" s="12"/>
      <c r="V72" s="19">
        <v>0.75</v>
      </c>
    </row>
    <row r="73" spans="1:22" s="11" customFormat="1" ht="166.15" customHeight="1" x14ac:dyDescent="0.25">
      <c r="A73" s="333"/>
      <c r="B73" s="330" t="s">
        <v>58</v>
      </c>
      <c r="C73" s="330" t="s">
        <v>192</v>
      </c>
      <c r="D73" s="122" t="s">
        <v>809</v>
      </c>
      <c r="E73" s="330"/>
      <c r="F73" s="120" t="s">
        <v>810</v>
      </c>
      <c r="G73" s="120" t="s">
        <v>426</v>
      </c>
      <c r="H73" s="40">
        <v>3</v>
      </c>
      <c r="I73" s="37">
        <v>3</v>
      </c>
      <c r="J73" s="16">
        <f t="shared" si="6"/>
        <v>1</v>
      </c>
      <c r="K73" s="43"/>
      <c r="L73" s="17">
        <v>0.25</v>
      </c>
      <c r="M73" s="28">
        <v>2</v>
      </c>
      <c r="N73" s="66">
        <v>2</v>
      </c>
      <c r="O73" s="68">
        <f t="shared" si="25"/>
        <v>1</v>
      </c>
      <c r="P73" s="67"/>
      <c r="Q73" s="69">
        <v>0.5</v>
      </c>
      <c r="R73" s="97">
        <v>9</v>
      </c>
      <c r="S73" s="95">
        <v>10</v>
      </c>
      <c r="T73" s="13">
        <f t="shared" si="26"/>
        <v>0.9</v>
      </c>
      <c r="U73" s="102"/>
      <c r="V73" s="19">
        <v>0.73</v>
      </c>
    </row>
    <row r="74" spans="1:22" s="11" customFormat="1" ht="166.15" customHeight="1" x14ac:dyDescent="0.25">
      <c r="A74" s="333"/>
      <c r="B74" s="330"/>
      <c r="C74" s="330"/>
      <c r="D74" s="122" t="s">
        <v>811</v>
      </c>
      <c r="E74" s="330"/>
      <c r="F74" s="120" t="s">
        <v>812</v>
      </c>
      <c r="G74" s="120" t="s">
        <v>426</v>
      </c>
      <c r="H74" s="40">
        <v>5</v>
      </c>
      <c r="I74" s="37">
        <v>5</v>
      </c>
      <c r="J74" s="16">
        <f t="shared" si="6"/>
        <v>1</v>
      </c>
      <c r="K74" s="39" t="s">
        <v>813</v>
      </c>
      <c r="L74" s="17">
        <v>0.25</v>
      </c>
      <c r="M74" s="28">
        <v>6</v>
      </c>
      <c r="N74" s="66">
        <v>6</v>
      </c>
      <c r="O74" s="68">
        <f t="shared" si="25"/>
        <v>1</v>
      </c>
      <c r="P74" s="24" t="s">
        <v>813</v>
      </c>
      <c r="Q74" s="69">
        <v>0.5</v>
      </c>
      <c r="R74" s="97">
        <v>10</v>
      </c>
      <c r="S74" s="95">
        <v>10</v>
      </c>
      <c r="T74" s="13">
        <f t="shared" si="26"/>
        <v>1</v>
      </c>
      <c r="U74" s="12"/>
      <c r="V74" s="19">
        <v>0.75</v>
      </c>
    </row>
    <row r="75" spans="1:22" s="11" customFormat="1" ht="166.15" customHeight="1" x14ac:dyDescent="0.25">
      <c r="A75" s="333"/>
      <c r="B75" s="330"/>
      <c r="C75" s="330"/>
      <c r="D75" s="122" t="s">
        <v>814</v>
      </c>
      <c r="E75" s="330"/>
      <c r="F75" s="120" t="s">
        <v>815</v>
      </c>
      <c r="G75" s="120" t="s">
        <v>426</v>
      </c>
      <c r="H75" s="40">
        <v>3</v>
      </c>
      <c r="I75" s="37">
        <v>3</v>
      </c>
      <c r="J75" s="16">
        <f t="shared" si="6"/>
        <v>1</v>
      </c>
      <c r="K75" s="43" t="s">
        <v>816</v>
      </c>
      <c r="L75" s="17">
        <v>0.25</v>
      </c>
      <c r="M75" s="28">
        <v>4</v>
      </c>
      <c r="N75" s="66">
        <v>4</v>
      </c>
      <c r="O75" s="68">
        <f t="shared" si="25"/>
        <v>1</v>
      </c>
      <c r="P75" s="67"/>
      <c r="Q75" s="69">
        <v>0.5</v>
      </c>
      <c r="R75" s="97">
        <v>4</v>
      </c>
      <c r="S75" s="95">
        <v>4</v>
      </c>
      <c r="T75" s="13">
        <f t="shared" si="26"/>
        <v>1</v>
      </c>
      <c r="U75" s="102"/>
      <c r="V75" s="19">
        <v>0.75</v>
      </c>
    </row>
    <row r="76" spans="1:22" s="11" customFormat="1" ht="166.15" customHeight="1" x14ac:dyDescent="0.25">
      <c r="A76" s="333"/>
      <c r="B76" s="330"/>
      <c r="C76" s="330"/>
      <c r="D76" s="330" t="s">
        <v>817</v>
      </c>
      <c r="E76" s="330"/>
      <c r="F76" s="331" t="s">
        <v>818</v>
      </c>
      <c r="G76" s="331">
        <v>1</v>
      </c>
      <c r="H76" s="421">
        <v>0</v>
      </c>
      <c r="I76" s="422">
        <v>0</v>
      </c>
      <c r="J76" s="391">
        <f t="shared" si="6"/>
        <v>0</v>
      </c>
      <c r="K76" s="424"/>
      <c r="L76" s="390">
        <f t="shared" si="12"/>
        <v>0</v>
      </c>
      <c r="M76" s="394">
        <v>0</v>
      </c>
      <c r="N76" s="395">
        <v>0</v>
      </c>
      <c r="O76" s="388">
        <f t="shared" si="25"/>
        <v>0</v>
      </c>
      <c r="P76" s="389"/>
      <c r="Q76" s="393">
        <f t="shared" si="27"/>
        <v>0</v>
      </c>
      <c r="R76" s="290">
        <v>0</v>
      </c>
      <c r="S76" s="291">
        <v>0</v>
      </c>
      <c r="T76" s="292">
        <f t="shared" si="26"/>
        <v>0</v>
      </c>
      <c r="U76" s="293" t="s">
        <v>819</v>
      </c>
      <c r="V76" s="294">
        <f t="shared" si="28"/>
        <v>0</v>
      </c>
    </row>
    <row r="77" spans="1:22" s="11" customFormat="1" ht="166.15" customHeight="1" x14ac:dyDescent="0.25">
      <c r="A77" s="333"/>
      <c r="B77" s="330"/>
      <c r="C77" s="330"/>
      <c r="D77" s="330"/>
      <c r="E77" s="330"/>
      <c r="F77" s="331"/>
      <c r="G77" s="331"/>
      <c r="H77" s="421"/>
      <c r="I77" s="422"/>
      <c r="J77" s="391"/>
      <c r="K77" s="424"/>
      <c r="L77" s="390"/>
      <c r="M77" s="394"/>
      <c r="N77" s="395"/>
      <c r="O77" s="388"/>
      <c r="P77" s="389"/>
      <c r="Q77" s="393"/>
      <c r="R77" s="290"/>
      <c r="S77" s="291"/>
      <c r="T77" s="292"/>
      <c r="U77" s="293"/>
      <c r="V77" s="294"/>
    </row>
    <row r="78" spans="1:22" s="11" customFormat="1" ht="166.15" customHeight="1" x14ac:dyDescent="0.25">
      <c r="A78" s="333"/>
      <c r="B78" s="330"/>
      <c r="C78" s="330"/>
      <c r="D78" s="122" t="s">
        <v>195</v>
      </c>
      <c r="E78" s="122" t="s">
        <v>820</v>
      </c>
      <c r="F78" s="120" t="s">
        <v>821</v>
      </c>
      <c r="G78" s="120" t="s">
        <v>426</v>
      </c>
      <c r="H78" s="40">
        <v>1</v>
      </c>
      <c r="I78" s="37">
        <v>1</v>
      </c>
      <c r="J78" s="16">
        <f t="shared" si="6"/>
        <v>1</v>
      </c>
      <c r="K78" s="39"/>
      <c r="L78" s="17">
        <f t="shared" si="12"/>
        <v>1</v>
      </c>
      <c r="M78" s="28">
        <v>1</v>
      </c>
      <c r="N78" s="66">
        <v>1</v>
      </c>
      <c r="O78" s="68">
        <f t="shared" ref="O78:O79" si="29">IFERROR((M78/N78),0)</f>
        <v>1</v>
      </c>
      <c r="P78" s="24" t="s">
        <v>822</v>
      </c>
      <c r="Q78" s="69">
        <f t="shared" ref="Q78:Q79" si="30">IFERROR(IF(L78="Según demanda",M78/N78,M78/L78),0)</f>
        <v>1</v>
      </c>
      <c r="R78" s="97">
        <v>1</v>
      </c>
      <c r="S78" s="95">
        <v>1</v>
      </c>
      <c r="T78" s="13">
        <f t="shared" ref="T78:T79" si="31">IFERROR((R78/S78),0)</f>
        <v>1</v>
      </c>
      <c r="U78" s="12"/>
      <c r="V78" s="19">
        <f t="shared" ref="V78:V79" si="32">IFERROR(IF(Q78="Según demanda",R78/S78,R78/Q78),0)</f>
        <v>1</v>
      </c>
    </row>
    <row r="79" spans="1:22" s="11" customFormat="1" ht="166.15" customHeight="1" x14ac:dyDescent="0.25">
      <c r="A79" s="333"/>
      <c r="B79" s="330" t="s">
        <v>58</v>
      </c>
      <c r="C79" s="330" t="s">
        <v>194</v>
      </c>
      <c r="D79" s="330" t="s">
        <v>823</v>
      </c>
      <c r="E79" s="330" t="s">
        <v>824</v>
      </c>
      <c r="F79" s="332" t="s">
        <v>825</v>
      </c>
      <c r="G79" s="331" t="s">
        <v>426</v>
      </c>
      <c r="H79" s="260">
        <v>1</v>
      </c>
      <c r="I79" s="263">
        <v>1</v>
      </c>
      <c r="J79" s="266">
        <f t="shared" si="6"/>
        <v>1</v>
      </c>
      <c r="K79" s="269" t="s">
        <v>826</v>
      </c>
      <c r="L79" s="272">
        <f t="shared" si="12"/>
        <v>1</v>
      </c>
      <c r="M79" s="275">
        <v>1</v>
      </c>
      <c r="N79" s="278">
        <v>1</v>
      </c>
      <c r="O79" s="281">
        <f t="shared" si="29"/>
        <v>1</v>
      </c>
      <c r="P79" s="284"/>
      <c r="Q79" s="287">
        <f t="shared" si="30"/>
        <v>1</v>
      </c>
      <c r="R79" s="369">
        <v>1</v>
      </c>
      <c r="S79" s="317">
        <v>1</v>
      </c>
      <c r="T79" s="373">
        <f t="shared" si="31"/>
        <v>1</v>
      </c>
      <c r="U79" s="297"/>
      <c r="V79" s="377">
        <f t="shared" si="32"/>
        <v>1</v>
      </c>
    </row>
    <row r="80" spans="1:22" s="11" customFormat="1" ht="166.15" customHeight="1" x14ac:dyDescent="0.25">
      <c r="A80" s="333"/>
      <c r="B80" s="330"/>
      <c r="C80" s="330"/>
      <c r="D80" s="330"/>
      <c r="E80" s="330"/>
      <c r="F80" s="333"/>
      <c r="G80" s="331"/>
      <c r="H80" s="261"/>
      <c r="I80" s="264"/>
      <c r="J80" s="267"/>
      <c r="K80" s="270"/>
      <c r="L80" s="273"/>
      <c r="M80" s="276"/>
      <c r="N80" s="279"/>
      <c r="O80" s="282"/>
      <c r="P80" s="285"/>
      <c r="Q80" s="288"/>
      <c r="R80" s="370"/>
      <c r="S80" s="372"/>
      <c r="T80" s="374"/>
      <c r="U80" s="298"/>
      <c r="V80" s="378"/>
    </row>
    <row r="81" spans="1:22" s="11" customFormat="1" ht="166.15" customHeight="1" x14ac:dyDescent="0.25">
      <c r="A81" s="333"/>
      <c r="B81" s="330"/>
      <c r="C81" s="330"/>
      <c r="D81" s="330" t="s">
        <v>196</v>
      </c>
      <c r="E81" s="330"/>
      <c r="F81" s="333"/>
      <c r="G81" s="381" t="s">
        <v>426</v>
      </c>
      <c r="H81" s="261"/>
      <c r="I81" s="264"/>
      <c r="J81" s="267"/>
      <c r="K81" s="270"/>
      <c r="L81" s="273"/>
      <c r="M81" s="276"/>
      <c r="N81" s="279"/>
      <c r="O81" s="282"/>
      <c r="P81" s="285"/>
      <c r="Q81" s="288"/>
      <c r="R81" s="370"/>
      <c r="S81" s="372"/>
      <c r="T81" s="374"/>
      <c r="U81" s="298"/>
      <c r="V81" s="378"/>
    </row>
    <row r="82" spans="1:22" s="11" customFormat="1" ht="166.15" customHeight="1" x14ac:dyDescent="0.25">
      <c r="A82" s="333"/>
      <c r="B82" s="330"/>
      <c r="C82" s="330"/>
      <c r="D82" s="330"/>
      <c r="E82" s="330"/>
      <c r="F82" s="334"/>
      <c r="G82" s="381"/>
      <c r="H82" s="262"/>
      <c r="I82" s="265"/>
      <c r="J82" s="268"/>
      <c r="K82" s="271"/>
      <c r="L82" s="274"/>
      <c r="M82" s="277"/>
      <c r="N82" s="280"/>
      <c r="O82" s="283"/>
      <c r="P82" s="286"/>
      <c r="Q82" s="289"/>
      <c r="R82" s="371"/>
      <c r="S82" s="318"/>
      <c r="T82" s="375"/>
      <c r="U82" s="376"/>
      <c r="V82" s="379"/>
    </row>
    <row r="83" spans="1:22" s="11" customFormat="1" ht="166.15" customHeight="1" x14ac:dyDescent="0.25">
      <c r="A83" s="333"/>
      <c r="B83" s="330"/>
      <c r="C83" s="330"/>
      <c r="D83" s="122" t="s">
        <v>198</v>
      </c>
      <c r="E83" s="122" t="s">
        <v>827</v>
      </c>
      <c r="F83" s="120" t="s">
        <v>828</v>
      </c>
      <c r="G83" s="125" t="s">
        <v>426</v>
      </c>
      <c r="H83" s="40">
        <v>2</v>
      </c>
      <c r="I83" s="37">
        <v>2</v>
      </c>
      <c r="J83" s="16">
        <f t="shared" ref="J83:J88" si="33">IFERROR((H83/I83),0)</f>
        <v>1</v>
      </c>
      <c r="K83" s="39"/>
      <c r="L83" s="17">
        <v>0.25</v>
      </c>
      <c r="M83" s="28">
        <v>0</v>
      </c>
      <c r="N83" s="66">
        <v>0</v>
      </c>
      <c r="O83" s="68">
        <f t="shared" ref="O83:O84" si="34">IFERROR((M83/N83),0)</f>
        <v>0</v>
      </c>
      <c r="P83" s="24"/>
      <c r="Q83" s="69">
        <v>0.5</v>
      </c>
      <c r="R83" s="97">
        <v>0</v>
      </c>
      <c r="S83" s="95">
        <v>0</v>
      </c>
      <c r="T83" s="13">
        <f t="shared" ref="T83:T84" si="35">IFERROR((R83/S83),0)</f>
        <v>0</v>
      </c>
      <c r="U83" s="12"/>
      <c r="V83" s="19">
        <v>0.75</v>
      </c>
    </row>
    <row r="84" spans="1:22" s="11" customFormat="1" ht="166.15" customHeight="1" x14ac:dyDescent="0.25">
      <c r="A84" s="333"/>
      <c r="B84" s="330" t="s">
        <v>58</v>
      </c>
      <c r="C84" s="330" t="s">
        <v>197</v>
      </c>
      <c r="D84" s="122" t="s">
        <v>199</v>
      </c>
      <c r="E84" s="416" t="s">
        <v>829</v>
      </c>
      <c r="F84" s="332" t="s">
        <v>830</v>
      </c>
      <c r="G84" s="258" t="s">
        <v>426</v>
      </c>
      <c r="H84" s="260">
        <v>1</v>
      </c>
      <c r="I84" s="263">
        <v>1</v>
      </c>
      <c r="J84" s="266">
        <f t="shared" si="33"/>
        <v>1</v>
      </c>
      <c r="K84" s="269"/>
      <c r="L84" s="272">
        <v>0.25</v>
      </c>
      <c r="M84" s="275">
        <v>1</v>
      </c>
      <c r="N84" s="278">
        <v>1</v>
      </c>
      <c r="O84" s="281">
        <f t="shared" si="34"/>
        <v>1</v>
      </c>
      <c r="P84" s="284"/>
      <c r="Q84" s="287">
        <v>0.5</v>
      </c>
      <c r="R84" s="369">
        <v>0</v>
      </c>
      <c r="S84" s="317">
        <v>0</v>
      </c>
      <c r="T84" s="373">
        <f t="shared" si="35"/>
        <v>0</v>
      </c>
      <c r="U84" s="297"/>
      <c r="V84" s="377">
        <v>0.75</v>
      </c>
    </row>
    <row r="85" spans="1:22" s="11" customFormat="1" ht="166.15" customHeight="1" x14ac:dyDescent="0.25">
      <c r="A85" s="333"/>
      <c r="B85" s="330"/>
      <c r="C85" s="330"/>
      <c r="D85" s="122" t="s">
        <v>200</v>
      </c>
      <c r="E85" s="418"/>
      <c r="F85" s="333"/>
      <c r="G85" s="382"/>
      <c r="H85" s="261"/>
      <c r="I85" s="264"/>
      <c r="J85" s="267"/>
      <c r="K85" s="270"/>
      <c r="L85" s="273"/>
      <c r="M85" s="276"/>
      <c r="N85" s="279"/>
      <c r="O85" s="282"/>
      <c r="P85" s="285"/>
      <c r="Q85" s="288"/>
      <c r="R85" s="370"/>
      <c r="S85" s="372"/>
      <c r="T85" s="374"/>
      <c r="U85" s="298"/>
      <c r="V85" s="378"/>
    </row>
    <row r="86" spans="1:22" s="11" customFormat="1" ht="166.15" customHeight="1" x14ac:dyDescent="0.25">
      <c r="A86" s="333"/>
      <c r="B86" s="330"/>
      <c r="C86" s="330"/>
      <c r="D86" s="330" t="s">
        <v>201</v>
      </c>
      <c r="E86" s="427" t="s">
        <v>831</v>
      </c>
      <c r="F86" s="333"/>
      <c r="G86" s="382"/>
      <c r="H86" s="261"/>
      <c r="I86" s="264"/>
      <c r="J86" s="267"/>
      <c r="K86" s="270"/>
      <c r="L86" s="273"/>
      <c r="M86" s="276"/>
      <c r="N86" s="279"/>
      <c r="O86" s="282"/>
      <c r="P86" s="285"/>
      <c r="Q86" s="288"/>
      <c r="R86" s="370"/>
      <c r="S86" s="372"/>
      <c r="T86" s="374"/>
      <c r="U86" s="298"/>
      <c r="V86" s="378"/>
    </row>
    <row r="87" spans="1:22" s="11" customFormat="1" ht="166.15" customHeight="1" x14ac:dyDescent="0.25">
      <c r="A87" s="333"/>
      <c r="B87" s="330"/>
      <c r="C87" s="330"/>
      <c r="D87" s="330"/>
      <c r="E87" s="428"/>
      <c r="F87" s="334"/>
      <c r="G87" s="259"/>
      <c r="H87" s="262"/>
      <c r="I87" s="265"/>
      <c r="J87" s="268"/>
      <c r="K87" s="271"/>
      <c r="L87" s="274"/>
      <c r="M87" s="277"/>
      <c r="N87" s="280"/>
      <c r="O87" s="283"/>
      <c r="P87" s="286"/>
      <c r="Q87" s="289"/>
      <c r="R87" s="371"/>
      <c r="S87" s="318"/>
      <c r="T87" s="375"/>
      <c r="U87" s="376"/>
      <c r="V87" s="379"/>
    </row>
    <row r="88" spans="1:22" ht="55.9" customHeight="1" x14ac:dyDescent="0.25">
      <c r="A88" s="333"/>
      <c r="B88" s="330"/>
      <c r="C88" s="330"/>
      <c r="D88" s="122" t="s">
        <v>202</v>
      </c>
      <c r="E88" s="428"/>
      <c r="F88" s="332" t="s">
        <v>832</v>
      </c>
      <c r="G88" s="258" t="s">
        <v>426</v>
      </c>
      <c r="H88" s="260">
        <v>2</v>
      </c>
      <c r="I88" s="263">
        <v>2</v>
      </c>
      <c r="J88" s="266">
        <f t="shared" si="33"/>
        <v>1</v>
      </c>
      <c r="K88" s="269"/>
      <c r="L88" s="272">
        <v>0.25</v>
      </c>
      <c r="M88" s="275">
        <v>0</v>
      </c>
      <c r="N88" s="278">
        <v>0</v>
      </c>
      <c r="O88" s="281">
        <f t="shared" ref="O88" si="36">IFERROR((M88/N88),0)</f>
        <v>0</v>
      </c>
      <c r="P88" s="284"/>
      <c r="Q88" s="287">
        <v>0.5</v>
      </c>
      <c r="R88" s="369">
        <v>0</v>
      </c>
      <c r="S88" s="317">
        <v>0</v>
      </c>
      <c r="T88" s="373">
        <f t="shared" ref="T88" si="37">IFERROR((R88/S88),0)</f>
        <v>0</v>
      </c>
      <c r="U88" s="297"/>
      <c r="V88" s="377">
        <v>0.75</v>
      </c>
    </row>
    <row r="89" spans="1:22" ht="55.9" customHeight="1" x14ac:dyDescent="0.25">
      <c r="A89" s="333"/>
      <c r="B89" s="330"/>
      <c r="C89" s="330"/>
      <c r="D89" s="425" t="s">
        <v>203</v>
      </c>
      <c r="E89" s="428"/>
      <c r="F89" s="333"/>
      <c r="G89" s="382"/>
      <c r="H89" s="261"/>
      <c r="I89" s="264"/>
      <c r="J89" s="267"/>
      <c r="K89" s="270"/>
      <c r="L89" s="273"/>
      <c r="M89" s="276"/>
      <c r="N89" s="279"/>
      <c r="O89" s="282"/>
      <c r="P89" s="285"/>
      <c r="Q89" s="288"/>
      <c r="R89" s="370"/>
      <c r="S89" s="372"/>
      <c r="T89" s="374"/>
      <c r="U89" s="298"/>
      <c r="V89" s="378"/>
    </row>
    <row r="90" spans="1:22" ht="55.9" customHeight="1" x14ac:dyDescent="0.25">
      <c r="A90" s="333"/>
      <c r="B90" s="330"/>
      <c r="C90" s="330"/>
      <c r="D90" s="426"/>
      <c r="E90" s="429"/>
      <c r="F90" s="334"/>
      <c r="G90" s="259"/>
      <c r="H90" s="262"/>
      <c r="I90" s="265"/>
      <c r="J90" s="268"/>
      <c r="K90" s="271"/>
      <c r="L90" s="274"/>
      <c r="M90" s="277"/>
      <c r="N90" s="280"/>
      <c r="O90" s="283"/>
      <c r="P90" s="286"/>
      <c r="Q90" s="289"/>
      <c r="R90" s="370"/>
      <c r="S90" s="372"/>
      <c r="T90" s="374"/>
      <c r="U90" s="298"/>
      <c r="V90" s="378"/>
    </row>
    <row r="91" spans="1:22" ht="55.9" customHeight="1" x14ac:dyDescent="0.25">
      <c r="A91" s="333"/>
      <c r="B91" s="331" t="s">
        <v>433</v>
      </c>
      <c r="C91" s="331" t="s">
        <v>833</v>
      </c>
      <c r="D91" s="331" t="s">
        <v>834</v>
      </c>
      <c r="E91" s="331" t="s">
        <v>835</v>
      </c>
      <c r="F91" s="331" t="s">
        <v>836</v>
      </c>
      <c r="G91" s="331" t="s">
        <v>837</v>
      </c>
      <c r="H91" s="421">
        <v>194</v>
      </c>
      <c r="I91" s="422">
        <v>194</v>
      </c>
      <c r="J91" s="391">
        <v>1</v>
      </c>
      <c r="K91" s="424"/>
      <c r="L91" s="390">
        <v>0.25</v>
      </c>
      <c r="M91" s="394">
        <v>53</v>
      </c>
      <c r="N91" s="395">
        <v>53</v>
      </c>
      <c r="O91" s="388">
        <v>1</v>
      </c>
      <c r="P91" s="389"/>
      <c r="Q91" s="393">
        <v>0.5</v>
      </c>
      <c r="R91" s="290">
        <v>0</v>
      </c>
      <c r="S91" s="291">
        <v>0</v>
      </c>
      <c r="T91" s="292">
        <v>1</v>
      </c>
      <c r="U91" s="293"/>
      <c r="V91" s="294">
        <v>0.75</v>
      </c>
    </row>
    <row r="92" spans="1:22" ht="55.9" customHeight="1" x14ac:dyDescent="0.25">
      <c r="A92" s="333"/>
      <c r="B92" s="331"/>
      <c r="C92" s="331"/>
      <c r="D92" s="331"/>
      <c r="E92" s="331"/>
      <c r="F92" s="331"/>
      <c r="G92" s="331"/>
      <c r="H92" s="421"/>
      <c r="I92" s="422"/>
      <c r="J92" s="391"/>
      <c r="K92" s="424"/>
      <c r="L92" s="390"/>
      <c r="M92" s="394"/>
      <c r="N92" s="395"/>
      <c r="O92" s="388"/>
      <c r="P92" s="389"/>
      <c r="Q92" s="393"/>
      <c r="R92" s="290"/>
      <c r="S92" s="291"/>
      <c r="T92" s="292"/>
      <c r="U92" s="293"/>
      <c r="V92" s="294"/>
    </row>
    <row r="93" spans="1:22" ht="55.9" customHeight="1" x14ac:dyDescent="0.25">
      <c r="A93" s="333"/>
      <c r="B93" s="331"/>
      <c r="C93" s="331"/>
      <c r="D93" s="120" t="s">
        <v>838</v>
      </c>
      <c r="E93" s="331"/>
      <c r="F93" s="120" t="s">
        <v>839</v>
      </c>
      <c r="G93" s="120" t="s">
        <v>837</v>
      </c>
      <c r="H93" s="40">
        <v>194</v>
      </c>
      <c r="I93" s="37">
        <v>194</v>
      </c>
      <c r="J93" s="16">
        <f t="shared" ref="J93" si="38">IFERROR((H93/I93),0)</f>
        <v>1</v>
      </c>
      <c r="K93" s="43"/>
      <c r="L93" s="16">
        <v>0.25</v>
      </c>
      <c r="M93" s="28">
        <v>53</v>
      </c>
      <c r="N93" s="66">
        <v>53</v>
      </c>
      <c r="O93" s="68">
        <f t="shared" ref="O93" si="39">IFERROR((M93/N93),0)</f>
        <v>1</v>
      </c>
      <c r="P93" s="24"/>
      <c r="Q93" s="69">
        <v>0.5</v>
      </c>
      <c r="R93" s="97">
        <v>0</v>
      </c>
      <c r="S93" s="95">
        <v>0</v>
      </c>
      <c r="T93" s="13">
        <v>1</v>
      </c>
      <c r="U93" s="12"/>
      <c r="V93" s="19">
        <v>0.75</v>
      </c>
    </row>
    <row r="94" spans="1:22" ht="55.9" customHeight="1" x14ac:dyDescent="0.25">
      <c r="A94" s="333"/>
      <c r="B94" s="331"/>
      <c r="C94" s="331"/>
      <c r="D94" s="120" t="s">
        <v>840</v>
      </c>
      <c r="E94" s="331"/>
      <c r="F94" s="120" t="s">
        <v>841</v>
      </c>
      <c r="G94" s="120" t="s">
        <v>577</v>
      </c>
      <c r="H94" s="40">
        <v>194</v>
      </c>
      <c r="I94" s="41">
        <v>194</v>
      </c>
      <c r="J94" s="42">
        <f t="shared" ref="J94" si="40">IFERROR((H94/I94),0)</f>
        <v>1</v>
      </c>
      <c r="K94" s="43"/>
      <c r="L94" s="42">
        <v>0.25</v>
      </c>
      <c r="M94" s="70">
        <v>53</v>
      </c>
      <c r="N94" s="71">
        <v>53</v>
      </c>
      <c r="O94" s="72">
        <f t="shared" ref="O94" si="41">IFERROR((M94/N94),0)</f>
        <v>1</v>
      </c>
      <c r="P94" s="74"/>
      <c r="Q94" s="73">
        <v>0.5</v>
      </c>
      <c r="R94" s="98">
        <v>0</v>
      </c>
      <c r="S94" s="99">
        <v>0</v>
      </c>
      <c r="T94" s="100">
        <v>1</v>
      </c>
      <c r="U94" s="103"/>
      <c r="V94" s="101">
        <v>0.75</v>
      </c>
    </row>
    <row r="95" spans="1:22" ht="55.9" customHeight="1" x14ac:dyDescent="0.25">
      <c r="A95" s="333"/>
      <c r="B95" s="331"/>
      <c r="C95" s="331"/>
      <c r="D95" s="120" t="s">
        <v>842</v>
      </c>
      <c r="E95" s="331"/>
      <c r="F95" s="120" t="s">
        <v>843</v>
      </c>
      <c r="G95" s="120" t="s">
        <v>577</v>
      </c>
      <c r="H95" s="40">
        <v>194</v>
      </c>
      <c r="I95" s="41">
        <v>194</v>
      </c>
      <c r="J95" s="42">
        <f t="shared" ref="J95" si="42">IFERROR((H95/I95),0)</f>
        <v>1</v>
      </c>
      <c r="K95" s="43"/>
      <c r="L95" s="42">
        <v>0.25</v>
      </c>
      <c r="M95" s="70">
        <v>53</v>
      </c>
      <c r="N95" s="71">
        <v>53</v>
      </c>
      <c r="O95" s="72">
        <f t="shared" ref="O95" si="43">IFERROR((M95/N95),0)</f>
        <v>1</v>
      </c>
      <c r="P95" s="74"/>
      <c r="Q95" s="73">
        <v>0.5</v>
      </c>
      <c r="R95" s="98">
        <v>0</v>
      </c>
      <c r="S95" s="99">
        <v>0</v>
      </c>
      <c r="T95" s="100">
        <v>1</v>
      </c>
      <c r="U95" s="103"/>
      <c r="V95" s="101">
        <v>0.75</v>
      </c>
    </row>
    <row r="96" spans="1:22" ht="55.9" customHeight="1" x14ac:dyDescent="0.25">
      <c r="A96" s="333"/>
      <c r="B96" s="331"/>
      <c r="C96" s="331"/>
      <c r="D96" s="331" t="s">
        <v>844</v>
      </c>
      <c r="E96" s="331"/>
      <c r="F96" s="331" t="s">
        <v>845</v>
      </c>
      <c r="G96" s="331" t="s">
        <v>846</v>
      </c>
      <c r="H96" s="421">
        <v>194</v>
      </c>
      <c r="I96" s="422">
        <v>194</v>
      </c>
      <c r="J96" s="391">
        <v>1</v>
      </c>
      <c r="K96" s="424"/>
      <c r="L96" s="390">
        <v>0.25</v>
      </c>
      <c r="M96" s="394">
        <v>53</v>
      </c>
      <c r="N96" s="395">
        <v>53</v>
      </c>
      <c r="O96" s="388">
        <v>1</v>
      </c>
      <c r="P96" s="389"/>
      <c r="Q96" s="393">
        <v>0.5</v>
      </c>
      <c r="R96" s="290">
        <v>0</v>
      </c>
      <c r="S96" s="291">
        <v>0</v>
      </c>
      <c r="T96" s="292">
        <v>1</v>
      </c>
      <c r="U96" s="293"/>
      <c r="V96" s="294">
        <v>0.75</v>
      </c>
    </row>
    <row r="97" spans="1:22" ht="55.9" customHeight="1" x14ac:dyDescent="0.25">
      <c r="A97" s="333"/>
      <c r="B97" s="331"/>
      <c r="C97" s="331"/>
      <c r="D97" s="331"/>
      <c r="E97" s="331"/>
      <c r="F97" s="331"/>
      <c r="G97" s="331"/>
      <c r="H97" s="421"/>
      <c r="I97" s="422"/>
      <c r="J97" s="391"/>
      <c r="K97" s="424"/>
      <c r="L97" s="390"/>
      <c r="M97" s="394"/>
      <c r="N97" s="395"/>
      <c r="O97" s="388"/>
      <c r="P97" s="389"/>
      <c r="Q97" s="393"/>
      <c r="R97" s="290"/>
      <c r="S97" s="291"/>
      <c r="T97" s="292"/>
      <c r="U97" s="293"/>
      <c r="V97" s="294"/>
    </row>
    <row r="98" spans="1:22" ht="55.9" customHeight="1" x14ac:dyDescent="0.25">
      <c r="A98" s="333"/>
      <c r="B98" s="331"/>
      <c r="C98" s="331"/>
      <c r="D98" s="331" t="s">
        <v>847</v>
      </c>
      <c r="E98" s="331"/>
      <c r="F98" s="331"/>
      <c r="G98" s="331"/>
      <c r="H98" s="421">
        <v>194</v>
      </c>
      <c r="I98" s="422">
        <v>194</v>
      </c>
      <c r="J98" s="391">
        <v>1</v>
      </c>
      <c r="K98" s="424"/>
      <c r="L98" s="390">
        <v>0.25</v>
      </c>
      <c r="M98" s="394">
        <v>53</v>
      </c>
      <c r="N98" s="395">
        <v>53</v>
      </c>
      <c r="O98" s="388">
        <v>1</v>
      </c>
      <c r="P98" s="389"/>
      <c r="Q98" s="393">
        <v>0.5</v>
      </c>
      <c r="R98" s="290">
        <v>0</v>
      </c>
      <c r="S98" s="291">
        <v>0</v>
      </c>
      <c r="T98" s="292">
        <v>1</v>
      </c>
      <c r="U98" s="293"/>
      <c r="V98" s="294">
        <v>0.75</v>
      </c>
    </row>
    <row r="99" spans="1:22" ht="55.9" customHeight="1" x14ac:dyDescent="0.25">
      <c r="A99" s="334"/>
      <c r="B99" s="331"/>
      <c r="C99" s="331"/>
      <c r="D99" s="331"/>
      <c r="E99" s="331"/>
      <c r="F99" s="331"/>
      <c r="G99" s="331"/>
      <c r="H99" s="421"/>
      <c r="I99" s="422"/>
      <c r="J99" s="391"/>
      <c r="K99" s="424"/>
      <c r="L99" s="390"/>
      <c r="M99" s="394"/>
      <c r="N99" s="395"/>
      <c r="O99" s="388"/>
      <c r="P99" s="389"/>
      <c r="Q99" s="393"/>
      <c r="R99" s="290"/>
      <c r="S99" s="291"/>
      <c r="T99" s="292"/>
      <c r="U99" s="293"/>
      <c r="V99" s="294"/>
    </row>
    <row r="100" spans="1:22" ht="55.9" customHeight="1" x14ac:dyDescent="0.25">
      <c r="A100" s="381" t="s">
        <v>490</v>
      </c>
      <c r="B100" s="409" t="s">
        <v>48</v>
      </c>
      <c r="C100" s="411" t="s">
        <v>204</v>
      </c>
      <c r="D100" s="331" t="s">
        <v>205</v>
      </c>
      <c r="E100" s="331" t="s">
        <v>206</v>
      </c>
      <c r="F100" s="331" t="s">
        <v>231</v>
      </c>
      <c r="G100" s="407">
        <v>20</v>
      </c>
      <c r="H100" s="313">
        <v>3</v>
      </c>
      <c r="I100" s="263">
        <v>5</v>
      </c>
      <c r="J100" s="386">
        <f>IFERROR((H100/I100),0)</f>
        <v>0.6</v>
      </c>
      <c r="K100" s="300" t="s">
        <v>770</v>
      </c>
      <c r="L100" s="315">
        <f>IFERROR(IF(G100="Según demanda",H100/I100,H100/G100),0)</f>
        <v>0.15</v>
      </c>
      <c r="M100" s="399">
        <v>4</v>
      </c>
      <c r="N100" s="278">
        <v>5</v>
      </c>
      <c r="O100" s="401">
        <f>IFERROR((M100/N100),0)</f>
        <v>0.8</v>
      </c>
      <c r="P100" s="303" t="s">
        <v>770</v>
      </c>
      <c r="Q100" s="403">
        <f>IFERROR(IF(G100="Según demanda",(M100+H100)/(I100+N100),(M100+H100)/G100),0)</f>
        <v>0.35</v>
      </c>
      <c r="R100" s="311">
        <v>2</v>
      </c>
      <c r="S100" s="317">
        <v>5</v>
      </c>
      <c r="T100" s="319">
        <f>IFERROR((R100/S100),0)</f>
        <v>0.4</v>
      </c>
      <c r="U100" s="306"/>
      <c r="V100" s="309">
        <f t="shared" ref="V100:V104" si="44">IFERROR(IF(G100="Según demanda",(R100+M100+H100)/(I100+N100+S100),(R100+M100+H100)/G100),0)</f>
        <v>0.45</v>
      </c>
    </row>
    <row r="101" spans="1:22" ht="57" customHeight="1" x14ac:dyDescent="0.25">
      <c r="A101" s="381"/>
      <c r="B101" s="409"/>
      <c r="C101" s="411"/>
      <c r="D101" s="331"/>
      <c r="E101" s="331"/>
      <c r="F101" s="331"/>
      <c r="G101" s="408"/>
      <c r="H101" s="314"/>
      <c r="I101" s="265"/>
      <c r="J101" s="387"/>
      <c r="K101" s="302"/>
      <c r="L101" s="316"/>
      <c r="M101" s="400"/>
      <c r="N101" s="280"/>
      <c r="O101" s="402"/>
      <c r="P101" s="305"/>
      <c r="Q101" s="404"/>
      <c r="R101" s="312"/>
      <c r="S101" s="318"/>
      <c r="T101" s="320"/>
      <c r="U101" s="308"/>
      <c r="V101" s="310">
        <f t="shared" si="44"/>
        <v>0</v>
      </c>
    </row>
    <row r="102" spans="1:22" ht="57" customHeight="1" x14ac:dyDescent="0.25">
      <c r="A102" s="381"/>
      <c r="B102" s="409" t="s">
        <v>49</v>
      </c>
      <c r="C102" s="411" t="s">
        <v>207</v>
      </c>
      <c r="D102" s="331" t="s">
        <v>208</v>
      </c>
      <c r="E102" s="331" t="s">
        <v>209</v>
      </c>
      <c r="F102" s="120" t="s">
        <v>232</v>
      </c>
      <c r="G102" s="127" t="s">
        <v>426</v>
      </c>
      <c r="H102" s="44">
        <v>26</v>
      </c>
      <c r="I102" s="36">
        <v>26</v>
      </c>
      <c r="J102" s="34">
        <f t="shared" ref="J102:J113" si="45">IFERROR((H102/I102),0)</f>
        <v>1</v>
      </c>
      <c r="K102" s="45" t="s">
        <v>771</v>
      </c>
      <c r="L102" s="14">
        <v>0.25</v>
      </c>
      <c r="M102" s="75">
        <v>31</v>
      </c>
      <c r="N102" s="76">
        <v>31</v>
      </c>
      <c r="O102" s="29">
        <f t="shared" ref="O102:O113" si="46">IFERROR((M102/N102),0)</f>
        <v>1</v>
      </c>
      <c r="P102" s="27" t="s">
        <v>772</v>
      </c>
      <c r="Q102" s="77">
        <v>0.5</v>
      </c>
      <c r="R102" s="104">
        <v>55</v>
      </c>
      <c r="S102" s="105">
        <v>55</v>
      </c>
      <c r="T102" s="91">
        <f t="shared" ref="T102:T113" si="47">IFERROR((R102/S102),0)</f>
        <v>1</v>
      </c>
      <c r="U102" s="93"/>
      <c r="V102" s="106">
        <v>0.75</v>
      </c>
    </row>
    <row r="103" spans="1:22" ht="57" customHeight="1" x14ac:dyDescent="0.25">
      <c r="A103" s="381"/>
      <c r="B103" s="409"/>
      <c r="C103" s="411"/>
      <c r="D103" s="331"/>
      <c r="E103" s="331"/>
      <c r="F103" s="120" t="s">
        <v>233</v>
      </c>
      <c r="G103" s="127" t="s">
        <v>426</v>
      </c>
      <c r="H103" s="44">
        <v>65</v>
      </c>
      <c r="I103" s="36">
        <v>65</v>
      </c>
      <c r="J103" s="34">
        <f t="shared" si="45"/>
        <v>1</v>
      </c>
      <c r="K103" s="45" t="s">
        <v>773</v>
      </c>
      <c r="L103" s="14">
        <v>0.25</v>
      </c>
      <c r="M103" s="75">
        <v>62</v>
      </c>
      <c r="N103" s="76">
        <v>62</v>
      </c>
      <c r="O103" s="29">
        <f t="shared" si="46"/>
        <v>1</v>
      </c>
      <c r="P103" s="27" t="s">
        <v>773</v>
      </c>
      <c r="Q103" s="77">
        <v>0.5</v>
      </c>
      <c r="R103" s="104">
        <v>64</v>
      </c>
      <c r="S103" s="105">
        <v>64</v>
      </c>
      <c r="T103" s="91">
        <f t="shared" si="47"/>
        <v>1</v>
      </c>
      <c r="U103" s="93"/>
      <c r="V103" s="107">
        <v>0.75</v>
      </c>
    </row>
    <row r="104" spans="1:22" ht="57" customHeight="1" x14ac:dyDescent="0.25">
      <c r="A104" s="381"/>
      <c r="B104" s="248" t="s">
        <v>50</v>
      </c>
      <c r="C104" s="249" t="s">
        <v>210</v>
      </c>
      <c r="D104" s="120" t="s">
        <v>211</v>
      </c>
      <c r="E104" s="120" t="s">
        <v>212</v>
      </c>
      <c r="F104" s="120" t="s">
        <v>234</v>
      </c>
      <c r="G104" s="127">
        <v>1</v>
      </c>
      <c r="H104" s="44">
        <v>1</v>
      </c>
      <c r="I104" s="36">
        <v>1</v>
      </c>
      <c r="J104" s="34">
        <f t="shared" si="45"/>
        <v>1</v>
      </c>
      <c r="K104" s="45" t="s">
        <v>774</v>
      </c>
      <c r="L104" s="14">
        <f t="shared" ref="L104" si="48">IFERROR(IF(G104="Según demanda",H104/I104,H104/G104),0)</f>
        <v>1</v>
      </c>
      <c r="M104" s="75">
        <v>0</v>
      </c>
      <c r="N104" s="76">
        <v>0</v>
      </c>
      <c r="O104" s="29">
        <f t="shared" si="46"/>
        <v>0</v>
      </c>
      <c r="P104" s="27" t="s">
        <v>774</v>
      </c>
      <c r="Q104" s="77">
        <f t="shared" ref="Q104" si="49">IFERROR(IF(G104="Según demanda",(M104+H104)/(I104+N104),(M104+H104)/G104),0)</f>
        <v>1</v>
      </c>
      <c r="R104" s="104">
        <v>0</v>
      </c>
      <c r="S104" s="105">
        <v>0</v>
      </c>
      <c r="T104" s="91">
        <f t="shared" si="47"/>
        <v>0</v>
      </c>
      <c r="U104" s="93"/>
      <c r="V104" s="106">
        <f t="shared" si="44"/>
        <v>1</v>
      </c>
    </row>
    <row r="105" spans="1:22" ht="57" customHeight="1" x14ac:dyDescent="0.25">
      <c r="A105" s="381"/>
      <c r="B105" s="248" t="s">
        <v>51</v>
      </c>
      <c r="C105" s="411" t="s">
        <v>213</v>
      </c>
      <c r="D105" s="120" t="s">
        <v>214</v>
      </c>
      <c r="E105" s="120" t="s">
        <v>215</v>
      </c>
      <c r="F105" s="120" t="s">
        <v>70</v>
      </c>
      <c r="G105" s="127" t="s">
        <v>426</v>
      </c>
      <c r="H105" s="44">
        <v>11</v>
      </c>
      <c r="I105" s="37">
        <v>11</v>
      </c>
      <c r="J105" s="34">
        <f t="shared" si="45"/>
        <v>1</v>
      </c>
      <c r="K105" s="300" t="s">
        <v>775</v>
      </c>
      <c r="L105" s="14">
        <v>0.25</v>
      </c>
      <c r="M105" s="75">
        <v>19</v>
      </c>
      <c r="N105" s="66">
        <v>19</v>
      </c>
      <c r="O105" s="29">
        <f t="shared" si="46"/>
        <v>1</v>
      </c>
      <c r="P105" s="303" t="s">
        <v>775</v>
      </c>
      <c r="Q105" s="77">
        <v>0.5</v>
      </c>
      <c r="R105" s="104">
        <v>33</v>
      </c>
      <c r="S105" s="95">
        <v>33</v>
      </c>
      <c r="T105" s="91">
        <f t="shared" si="47"/>
        <v>1</v>
      </c>
      <c r="U105" s="306"/>
      <c r="V105" s="107">
        <v>0.75</v>
      </c>
    </row>
    <row r="106" spans="1:22" ht="57" customHeight="1" x14ac:dyDescent="0.25">
      <c r="A106" s="381"/>
      <c r="B106" s="128" t="s">
        <v>52</v>
      </c>
      <c r="C106" s="411"/>
      <c r="D106" s="120" t="s">
        <v>216</v>
      </c>
      <c r="E106" s="120" t="s">
        <v>217</v>
      </c>
      <c r="F106" s="120" t="s">
        <v>70</v>
      </c>
      <c r="G106" s="127" t="s">
        <v>426</v>
      </c>
      <c r="H106" s="44">
        <v>11</v>
      </c>
      <c r="I106" s="37">
        <v>11</v>
      </c>
      <c r="J106" s="34">
        <f t="shared" si="45"/>
        <v>1</v>
      </c>
      <c r="K106" s="301"/>
      <c r="L106" s="14">
        <v>0.25</v>
      </c>
      <c r="M106" s="75">
        <v>19</v>
      </c>
      <c r="N106" s="66">
        <v>19</v>
      </c>
      <c r="O106" s="29">
        <f t="shared" si="46"/>
        <v>1</v>
      </c>
      <c r="P106" s="304"/>
      <c r="Q106" s="77">
        <v>0.5</v>
      </c>
      <c r="R106" s="104">
        <v>33</v>
      </c>
      <c r="S106" s="95">
        <v>33</v>
      </c>
      <c r="T106" s="91">
        <f t="shared" si="47"/>
        <v>1</v>
      </c>
      <c r="U106" s="307"/>
      <c r="V106" s="106">
        <v>0.75</v>
      </c>
    </row>
    <row r="107" spans="1:22" ht="124.15" customHeight="1" x14ac:dyDescent="0.25">
      <c r="A107" s="381"/>
      <c r="B107" s="128" t="s">
        <v>52</v>
      </c>
      <c r="C107" s="411"/>
      <c r="D107" s="120" t="s">
        <v>218</v>
      </c>
      <c r="E107" s="120" t="s">
        <v>219</v>
      </c>
      <c r="F107" s="120" t="s">
        <v>70</v>
      </c>
      <c r="G107" s="127" t="s">
        <v>426</v>
      </c>
      <c r="H107" s="44">
        <v>11</v>
      </c>
      <c r="I107" s="37">
        <v>11</v>
      </c>
      <c r="J107" s="34">
        <f t="shared" si="45"/>
        <v>1</v>
      </c>
      <c r="K107" s="301"/>
      <c r="L107" s="14">
        <v>0.25</v>
      </c>
      <c r="M107" s="75">
        <v>19</v>
      </c>
      <c r="N107" s="66">
        <v>19</v>
      </c>
      <c r="O107" s="29">
        <f t="shared" si="46"/>
        <v>1</v>
      </c>
      <c r="P107" s="304"/>
      <c r="Q107" s="77">
        <v>0.5</v>
      </c>
      <c r="R107" s="104">
        <v>33</v>
      </c>
      <c r="S107" s="95">
        <v>33</v>
      </c>
      <c r="T107" s="91">
        <f t="shared" si="47"/>
        <v>1</v>
      </c>
      <c r="U107" s="307"/>
      <c r="V107" s="107">
        <v>0.75</v>
      </c>
    </row>
    <row r="108" spans="1:22" ht="225" customHeight="1" x14ac:dyDescent="0.25">
      <c r="A108" s="381"/>
      <c r="B108" s="128" t="s">
        <v>53</v>
      </c>
      <c r="C108" s="411"/>
      <c r="D108" s="120" t="s">
        <v>220</v>
      </c>
      <c r="E108" s="120" t="s">
        <v>221</v>
      </c>
      <c r="F108" s="120" t="s">
        <v>70</v>
      </c>
      <c r="G108" s="127" t="s">
        <v>426</v>
      </c>
      <c r="H108" s="44">
        <v>11</v>
      </c>
      <c r="I108" s="37">
        <v>11</v>
      </c>
      <c r="J108" s="34">
        <f t="shared" si="45"/>
        <v>1</v>
      </c>
      <c r="K108" s="301"/>
      <c r="L108" s="14">
        <v>0.25</v>
      </c>
      <c r="M108" s="75">
        <v>19</v>
      </c>
      <c r="N108" s="66">
        <v>19</v>
      </c>
      <c r="O108" s="29">
        <f t="shared" si="46"/>
        <v>1</v>
      </c>
      <c r="P108" s="304"/>
      <c r="Q108" s="77">
        <v>0.5</v>
      </c>
      <c r="R108" s="104">
        <v>33</v>
      </c>
      <c r="S108" s="95">
        <v>33</v>
      </c>
      <c r="T108" s="91">
        <f t="shared" si="47"/>
        <v>1</v>
      </c>
      <c r="U108" s="307"/>
      <c r="V108" s="108">
        <v>0.75</v>
      </c>
    </row>
    <row r="109" spans="1:22" ht="57" customHeight="1" x14ac:dyDescent="0.25">
      <c r="A109" s="381"/>
      <c r="B109" s="248" t="s">
        <v>54</v>
      </c>
      <c r="C109" s="411"/>
      <c r="D109" s="120" t="s">
        <v>222</v>
      </c>
      <c r="E109" s="120" t="s">
        <v>223</v>
      </c>
      <c r="F109" s="120" t="s">
        <v>235</v>
      </c>
      <c r="G109" s="127" t="s">
        <v>426</v>
      </c>
      <c r="H109" s="44">
        <v>11</v>
      </c>
      <c r="I109" s="37">
        <v>11</v>
      </c>
      <c r="J109" s="34">
        <f t="shared" si="45"/>
        <v>1</v>
      </c>
      <c r="K109" s="301"/>
      <c r="L109" s="14">
        <v>0.25</v>
      </c>
      <c r="M109" s="75">
        <v>19</v>
      </c>
      <c r="N109" s="66">
        <v>19</v>
      </c>
      <c r="O109" s="29">
        <f t="shared" si="46"/>
        <v>1</v>
      </c>
      <c r="P109" s="304"/>
      <c r="Q109" s="77">
        <v>0.5</v>
      </c>
      <c r="R109" s="104">
        <v>33</v>
      </c>
      <c r="S109" s="95">
        <v>33</v>
      </c>
      <c r="T109" s="91">
        <f t="shared" si="47"/>
        <v>1</v>
      </c>
      <c r="U109" s="307"/>
      <c r="V109" s="109">
        <v>0.75</v>
      </c>
    </row>
    <row r="110" spans="1:22" ht="57" customHeight="1" x14ac:dyDescent="0.25">
      <c r="A110" s="381"/>
      <c r="B110" s="248" t="s">
        <v>55</v>
      </c>
      <c r="C110" s="411"/>
      <c r="D110" s="120" t="s">
        <v>224</v>
      </c>
      <c r="E110" s="120" t="s">
        <v>225</v>
      </c>
      <c r="F110" s="120" t="s">
        <v>236</v>
      </c>
      <c r="G110" s="127" t="s">
        <v>426</v>
      </c>
      <c r="H110" s="44">
        <v>11</v>
      </c>
      <c r="I110" s="37">
        <v>11</v>
      </c>
      <c r="J110" s="34">
        <f t="shared" si="45"/>
        <v>1</v>
      </c>
      <c r="K110" s="302"/>
      <c r="L110" s="14">
        <v>0.25</v>
      </c>
      <c r="M110" s="75">
        <v>19</v>
      </c>
      <c r="N110" s="66">
        <v>19</v>
      </c>
      <c r="O110" s="29">
        <f t="shared" si="46"/>
        <v>1</v>
      </c>
      <c r="P110" s="305"/>
      <c r="Q110" s="77">
        <v>0.5</v>
      </c>
      <c r="R110" s="104">
        <v>33</v>
      </c>
      <c r="S110" s="95">
        <v>33</v>
      </c>
      <c r="T110" s="91">
        <f t="shared" si="47"/>
        <v>1</v>
      </c>
      <c r="U110" s="308"/>
      <c r="V110" s="106">
        <v>0.75</v>
      </c>
    </row>
    <row r="111" spans="1:22" ht="41.45" customHeight="1" x14ac:dyDescent="0.25">
      <c r="A111" s="381"/>
      <c r="B111" s="409" t="s">
        <v>56</v>
      </c>
      <c r="C111" s="411" t="s">
        <v>226</v>
      </c>
      <c r="D111" s="120" t="s">
        <v>227</v>
      </c>
      <c r="E111" s="331" t="s">
        <v>228</v>
      </c>
      <c r="F111" s="331" t="s">
        <v>237</v>
      </c>
      <c r="G111" s="127" t="s">
        <v>426</v>
      </c>
      <c r="H111" s="44">
        <v>11</v>
      </c>
      <c r="I111" s="37">
        <v>11</v>
      </c>
      <c r="J111" s="34">
        <f t="shared" si="45"/>
        <v>1</v>
      </c>
      <c r="K111" s="269" t="s">
        <v>776</v>
      </c>
      <c r="L111" s="14">
        <v>0.25</v>
      </c>
      <c r="M111" s="75">
        <v>19</v>
      </c>
      <c r="N111" s="66">
        <v>19</v>
      </c>
      <c r="O111" s="29">
        <f t="shared" si="46"/>
        <v>1</v>
      </c>
      <c r="P111" s="284" t="s">
        <v>776</v>
      </c>
      <c r="Q111" s="77">
        <v>0.5</v>
      </c>
      <c r="R111" s="104">
        <v>33</v>
      </c>
      <c r="S111" s="95">
        <v>33</v>
      </c>
      <c r="T111" s="91">
        <f t="shared" si="47"/>
        <v>1</v>
      </c>
      <c r="U111" s="297"/>
      <c r="V111" s="107">
        <v>0.75</v>
      </c>
    </row>
    <row r="112" spans="1:22" ht="41.45" customHeight="1" x14ac:dyDescent="0.25">
      <c r="A112" s="381"/>
      <c r="B112" s="409"/>
      <c r="C112" s="411"/>
      <c r="D112" s="120" t="s">
        <v>229</v>
      </c>
      <c r="E112" s="331"/>
      <c r="F112" s="331"/>
      <c r="G112" s="127" t="s">
        <v>426</v>
      </c>
      <c r="H112" s="44">
        <v>11</v>
      </c>
      <c r="I112" s="37">
        <v>11</v>
      </c>
      <c r="J112" s="34">
        <f t="shared" si="45"/>
        <v>1</v>
      </c>
      <c r="K112" s="270"/>
      <c r="L112" s="14">
        <v>0.25</v>
      </c>
      <c r="M112" s="75">
        <v>19</v>
      </c>
      <c r="N112" s="66">
        <v>19</v>
      </c>
      <c r="O112" s="29">
        <f t="shared" si="46"/>
        <v>1</v>
      </c>
      <c r="P112" s="285"/>
      <c r="Q112" s="77">
        <v>0.5</v>
      </c>
      <c r="R112" s="104">
        <v>33</v>
      </c>
      <c r="S112" s="95">
        <v>33</v>
      </c>
      <c r="T112" s="91">
        <f t="shared" si="47"/>
        <v>1</v>
      </c>
      <c r="U112" s="298"/>
      <c r="V112" s="106">
        <v>0.75</v>
      </c>
    </row>
    <row r="113" spans="1:22" ht="41.45" customHeight="1" thickBot="1" x14ac:dyDescent="0.3">
      <c r="A113" s="381"/>
      <c r="B113" s="419"/>
      <c r="C113" s="412"/>
      <c r="D113" s="129" t="s">
        <v>230</v>
      </c>
      <c r="E113" s="410"/>
      <c r="F113" s="410"/>
      <c r="G113" s="130" t="s">
        <v>426</v>
      </c>
      <c r="H113" s="46">
        <v>11</v>
      </c>
      <c r="I113" s="47">
        <v>11</v>
      </c>
      <c r="J113" s="48">
        <f t="shared" si="45"/>
        <v>1</v>
      </c>
      <c r="K113" s="295"/>
      <c r="L113" s="199">
        <v>0.25</v>
      </c>
      <c r="M113" s="78">
        <v>19</v>
      </c>
      <c r="N113" s="79">
        <v>19</v>
      </c>
      <c r="O113" s="80">
        <f t="shared" si="46"/>
        <v>1</v>
      </c>
      <c r="P113" s="296"/>
      <c r="Q113" s="81">
        <v>0.5</v>
      </c>
      <c r="R113" s="110">
        <v>33</v>
      </c>
      <c r="S113" s="111">
        <v>33</v>
      </c>
      <c r="T113" s="112">
        <f t="shared" si="47"/>
        <v>1</v>
      </c>
      <c r="U113" s="299"/>
      <c r="V113" s="113">
        <v>0.75</v>
      </c>
    </row>
    <row r="114" spans="1:22" ht="96.6" customHeight="1" x14ac:dyDescent="0.25">
      <c r="A114" s="125" t="s">
        <v>516</v>
      </c>
      <c r="B114" s="119" t="s">
        <v>62</v>
      </c>
      <c r="C114" s="243" t="s">
        <v>491</v>
      </c>
      <c r="D114" s="122" t="s">
        <v>492</v>
      </c>
      <c r="E114" s="120" t="s">
        <v>238</v>
      </c>
      <c r="F114" s="120" t="s">
        <v>274</v>
      </c>
      <c r="G114" s="131">
        <v>64</v>
      </c>
      <c r="H114" s="141">
        <v>16</v>
      </c>
      <c r="I114" s="37">
        <v>16</v>
      </c>
      <c r="J114" s="16">
        <f t="shared" ref="J114:J145" si="50">IFERROR((H114/I114),0)</f>
        <v>1</v>
      </c>
      <c r="K114" s="43" t="s">
        <v>731</v>
      </c>
      <c r="L114" s="14">
        <f t="shared" ref="L114:L177" si="51">IFERROR(IF(G114="Según demanda",H114/I114,H114/G114),0)</f>
        <v>0.25</v>
      </c>
      <c r="M114" s="85">
        <v>16</v>
      </c>
      <c r="N114" s="66">
        <v>16</v>
      </c>
      <c r="O114" s="68">
        <f t="shared" ref="O114:O158" si="52">IFERROR((M114/N114),0)</f>
        <v>1</v>
      </c>
      <c r="P114" s="67" t="s">
        <v>732</v>
      </c>
      <c r="Q114" s="26">
        <f t="shared" ref="Q114:Q134" si="53">IFERROR(IF(G114="Según demanda",(M114+H114)/(I114+N114),(M114+H114)/G114),0)</f>
        <v>0.5</v>
      </c>
      <c r="R114" s="94">
        <v>0</v>
      </c>
      <c r="S114" s="95">
        <v>0</v>
      </c>
      <c r="T114" s="13">
        <f t="shared" ref="T114:T130" si="54">IFERROR((R114/S114),0)</f>
        <v>0</v>
      </c>
      <c r="U114" s="102"/>
      <c r="V114" s="21">
        <v>0.75</v>
      </c>
    </row>
    <row r="115" spans="1:22" ht="199.5" x14ac:dyDescent="0.25">
      <c r="A115" s="125" t="s">
        <v>516</v>
      </c>
      <c r="B115" s="119" t="s">
        <v>63</v>
      </c>
      <c r="C115" s="243" t="s">
        <v>493</v>
      </c>
      <c r="D115" s="122" t="s">
        <v>494</v>
      </c>
      <c r="E115" s="120" t="s">
        <v>495</v>
      </c>
      <c r="F115" s="131" t="s">
        <v>510</v>
      </c>
      <c r="G115" s="131" t="s">
        <v>730</v>
      </c>
      <c r="H115" s="141">
        <v>2</v>
      </c>
      <c r="I115" s="37">
        <v>2</v>
      </c>
      <c r="J115" s="16">
        <f t="shared" si="50"/>
        <v>1</v>
      </c>
      <c r="K115" s="43" t="s">
        <v>733</v>
      </c>
      <c r="L115" s="14">
        <v>0.25</v>
      </c>
      <c r="M115" s="85">
        <v>2</v>
      </c>
      <c r="N115" s="66">
        <v>2</v>
      </c>
      <c r="O115" s="68">
        <f t="shared" si="52"/>
        <v>1</v>
      </c>
      <c r="P115" s="67" t="s">
        <v>734</v>
      </c>
      <c r="Q115" s="26">
        <v>0.5</v>
      </c>
      <c r="R115" s="94">
        <v>0</v>
      </c>
      <c r="S115" s="95">
        <v>0</v>
      </c>
      <c r="T115" s="13">
        <f t="shared" si="54"/>
        <v>0</v>
      </c>
      <c r="U115" s="102"/>
      <c r="V115" s="21">
        <v>0.75</v>
      </c>
    </row>
    <row r="116" spans="1:22" ht="409.5" x14ac:dyDescent="0.25">
      <c r="A116" s="125" t="s">
        <v>516</v>
      </c>
      <c r="B116" s="171" t="s">
        <v>64</v>
      </c>
      <c r="C116" s="243" t="s">
        <v>239</v>
      </c>
      <c r="D116" s="175" t="s">
        <v>434</v>
      </c>
      <c r="E116" s="176" t="s">
        <v>864</v>
      </c>
      <c r="F116" s="131" t="s">
        <v>275</v>
      </c>
      <c r="G116" s="132" t="s">
        <v>730</v>
      </c>
      <c r="H116" s="142">
        <v>10</v>
      </c>
      <c r="I116" s="143">
        <v>17</v>
      </c>
      <c r="J116" s="49">
        <f t="shared" si="50"/>
        <v>0.58823529411764708</v>
      </c>
      <c r="K116" s="45" t="s">
        <v>735</v>
      </c>
      <c r="L116" s="50">
        <v>0.15</v>
      </c>
      <c r="M116" s="144">
        <v>17</v>
      </c>
      <c r="N116" s="145">
        <v>17</v>
      </c>
      <c r="O116" s="82">
        <f t="shared" si="52"/>
        <v>1</v>
      </c>
      <c r="P116" s="27" t="s">
        <v>736</v>
      </c>
      <c r="Q116" s="83">
        <v>0.37</v>
      </c>
      <c r="R116" s="177">
        <v>0</v>
      </c>
      <c r="S116" s="148">
        <v>0</v>
      </c>
      <c r="T116" s="13">
        <v>1</v>
      </c>
      <c r="U116" s="178"/>
      <c r="V116" s="21">
        <v>0.57999999999999996</v>
      </c>
    </row>
    <row r="117" spans="1:22" ht="55.15" customHeight="1" x14ac:dyDescent="0.25">
      <c r="A117" s="125" t="s">
        <v>516</v>
      </c>
      <c r="B117" s="171" t="s">
        <v>64</v>
      </c>
      <c r="C117" s="243" t="s">
        <v>240</v>
      </c>
      <c r="D117" s="175" t="s">
        <v>241</v>
      </c>
      <c r="E117" s="179" t="s">
        <v>496</v>
      </c>
      <c r="F117" s="131" t="s">
        <v>276</v>
      </c>
      <c r="G117" s="132" t="s">
        <v>730</v>
      </c>
      <c r="H117" s="142">
        <v>7</v>
      </c>
      <c r="I117" s="143">
        <v>7</v>
      </c>
      <c r="J117" s="16">
        <f t="shared" si="50"/>
        <v>1</v>
      </c>
      <c r="K117" s="45" t="s">
        <v>865</v>
      </c>
      <c r="L117" s="14">
        <v>0.25</v>
      </c>
      <c r="M117" s="144">
        <v>7</v>
      </c>
      <c r="N117" s="145">
        <v>7</v>
      </c>
      <c r="O117" s="82">
        <f t="shared" si="52"/>
        <v>1</v>
      </c>
      <c r="P117" s="27" t="s">
        <v>737</v>
      </c>
      <c r="Q117" s="83">
        <v>0.5</v>
      </c>
      <c r="R117" s="104">
        <v>0</v>
      </c>
      <c r="S117" s="95">
        <v>0</v>
      </c>
      <c r="T117" s="13">
        <f t="shared" si="54"/>
        <v>0</v>
      </c>
      <c r="U117" s="180"/>
      <c r="V117" s="21">
        <v>0.75</v>
      </c>
    </row>
    <row r="118" spans="1:22" ht="71.25" x14ac:dyDescent="0.25">
      <c r="A118" s="125" t="s">
        <v>516</v>
      </c>
      <c r="B118" s="181" t="s">
        <v>37</v>
      </c>
      <c r="C118" s="243" t="s">
        <v>242</v>
      </c>
      <c r="D118" s="175" t="s">
        <v>243</v>
      </c>
      <c r="E118" s="179" t="s">
        <v>244</v>
      </c>
      <c r="F118" s="131" t="s">
        <v>277</v>
      </c>
      <c r="G118" s="132" t="s">
        <v>730</v>
      </c>
      <c r="H118" s="146">
        <v>11787505000</v>
      </c>
      <c r="I118" s="146">
        <v>11787505000</v>
      </c>
      <c r="J118" s="16">
        <f t="shared" si="50"/>
        <v>1</v>
      </c>
      <c r="K118" s="54" t="s">
        <v>738</v>
      </c>
      <c r="L118" s="14">
        <f t="shared" si="51"/>
        <v>1</v>
      </c>
      <c r="M118" s="144">
        <v>0</v>
      </c>
      <c r="N118" s="145">
        <v>0</v>
      </c>
      <c r="O118" s="82">
        <f t="shared" si="52"/>
        <v>0</v>
      </c>
      <c r="P118" s="87" t="s">
        <v>739</v>
      </c>
      <c r="Q118" s="83">
        <f t="shared" si="53"/>
        <v>1</v>
      </c>
      <c r="R118" s="104">
        <v>0</v>
      </c>
      <c r="S118" s="95">
        <v>0</v>
      </c>
      <c r="T118" s="13">
        <f t="shared" si="54"/>
        <v>0</v>
      </c>
      <c r="U118" s="102"/>
      <c r="V118" s="21">
        <f t="shared" ref="V118:V129" si="55">IFERROR(IF(G118="Según demanda",(R118+M118+H118)/(I118+N118+S118),(R118+M118+H118)/G118),0)</f>
        <v>1</v>
      </c>
    </row>
    <row r="119" spans="1:22" ht="89.25" customHeight="1" x14ac:dyDescent="0.25">
      <c r="A119" s="125" t="s">
        <v>516</v>
      </c>
      <c r="B119" s="119" t="s">
        <v>37</v>
      </c>
      <c r="C119" s="243" t="s">
        <v>245</v>
      </c>
      <c r="D119" s="122" t="s">
        <v>497</v>
      </c>
      <c r="E119" s="120" t="s">
        <v>246</v>
      </c>
      <c r="F119" s="131" t="s">
        <v>511</v>
      </c>
      <c r="G119" s="131" t="s">
        <v>730</v>
      </c>
      <c r="H119" s="141">
        <v>11</v>
      </c>
      <c r="I119" s="37">
        <v>11</v>
      </c>
      <c r="J119" s="16">
        <f t="shared" si="50"/>
        <v>1</v>
      </c>
      <c r="K119" s="43" t="s">
        <v>740</v>
      </c>
      <c r="L119" s="14">
        <f t="shared" si="51"/>
        <v>1</v>
      </c>
      <c r="M119" s="85">
        <v>16</v>
      </c>
      <c r="N119" s="66">
        <v>16</v>
      </c>
      <c r="O119" s="68">
        <f t="shared" si="52"/>
        <v>1</v>
      </c>
      <c r="P119" s="67" t="s">
        <v>741</v>
      </c>
      <c r="Q119" s="26">
        <f t="shared" si="53"/>
        <v>1</v>
      </c>
      <c r="R119" s="147">
        <v>0</v>
      </c>
      <c r="S119" s="148">
        <v>0</v>
      </c>
      <c r="T119" s="13">
        <f t="shared" si="54"/>
        <v>0</v>
      </c>
      <c r="U119" s="102"/>
      <c r="V119" s="21">
        <f t="shared" si="55"/>
        <v>1</v>
      </c>
    </row>
    <row r="120" spans="1:22" ht="178.5" customHeight="1" x14ac:dyDescent="0.25">
      <c r="A120" s="125" t="s">
        <v>516</v>
      </c>
      <c r="B120" s="119" t="s">
        <v>39</v>
      </c>
      <c r="C120" s="243" t="s">
        <v>247</v>
      </c>
      <c r="D120" s="122" t="s">
        <v>248</v>
      </c>
      <c r="E120" s="120" t="s">
        <v>249</v>
      </c>
      <c r="F120" s="131" t="s">
        <v>512</v>
      </c>
      <c r="G120" s="131" t="s">
        <v>730</v>
      </c>
      <c r="H120" s="141">
        <v>0</v>
      </c>
      <c r="I120" s="37">
        <v>0</v>
      </c>
      <c r="J120" s="16">
        <f t="shared" si="50"/>
        <v>0</v>
      </c>
      <c r="K120" s="43" t="s">
        <v>742</v>
      </c>
      <c r="L120" s="14">
        <f t="shared" si="51"/>
        <v>0</v>
      </c>
      <c r="M120" s="85">
        <v>0</v>
      </c>
      <c r="N120" s="66">
        <v>0</v>
      </c>
      <c r="O120" s="68">
        <f t="shared" si="52"/>
        <v>0</v>
      </c>
      <c r="P120" s="67" t="s">
        <v>742</v>
      </c>
      <c r="Q120" s="26">
        <f t="shared" si="53"/>
        <v>0</v>
      </c>
      <c r="R120" s="104">
        <v>0</v>
      </c>
      <c r="S120" s="95">
        <v>0</v>
      </c>
      <c r="T120" s="13">
        <f t="shared" si="54"/>
        <v>0</v>
      </c>
      <c r="U120" s="102"/>
      <c r="V120" s="21">
        <f t="shared" si="55"/>
        <v>0</v>
      </c>
    </row>
    <row r="121" spans="1:22" ht="51" customHeight="1" x14ac:dyDescent="0.25">
      <c r="A121" s="125" t="s">
        <v>516</v>
      </c>
      <c r="B121" s="119" t="s">
        <v>38</v>
      </c>
      <c r="C121" s="243" t="s">
        <v>498</v>
      </c>
      <c r="D121" s="122" t="s">
        <v>499</v>
      </c>
      <c r="E121" s="120" t="s">
        <v>500</v>
      </c>
      <c r="F121" s="120" t="s">
        <v>513</v>
      </c>
      <c r="G121" s="120" t="s">
        <v>730</v>
      </c>
      <c r="H121" s="141">
        <v>0</v>
      </c>
      <c r="I121" s="37">
        <v>0</v>
      </c>
      <c r="J121" s="16">
        <f t="shared" si="50"/>
        <v>0</v>
      </c>
      <c r="K121" s="43" t="s">
        <v>743</v>
      </c>
      <c r="L121" s="14">
        <f t="shared" si="51"/>
        <v>0</v>
      </c>
      <c r="M121" s="149">
        <v>1</v>
      </c>
      <c r="N121" s="149">
        <v>1</v>
      </c>
      <c r="O121" s="68">
        <f t="shared" si="52"/>
        <v>1</v>
      </c>
      <c r="P121" s="67" t="s">
        <v>744</v>
      </c>
      <c r="Q121" s="26">
        <f t="shared" si="53"/>
        <v>1</v>
      </c>
      <c r="R121" s="104">
        <v>0</v>
      </c>
      <c r="S121" s="95">
        <v>0</v>
      </c>
      <c r="T121" s="13">
        <f t="shared" si="54"/>
        <v>0</v>
      </c>
      <c r="U121" s="102"/>
      <c r="V121" s="21">
        <f t="shared" si="55"/>
        <v>1</v>
      </c>
    </row>
    <row r="122" spans="1:22" ht="55.15" customHeight="1" x14ac:dyDescent="0.25">
      <c r="A122" s="125" t="s">
        <v>516</v>
      </c>
      <c r="B122" s="119" t="s">
        <v>39</v>
      </c>
      <c r="C122" s="243" t="s">
        <v>250</v>
      </c>
      <c r="D122" s="122" t="s">
        <v>251</v>
      </c>
      <c r="E122" s="120" t="s">
        <v>252</v>
      </c>
      <c r="F122" s="120" t="s">
        <v>252</v>
      </c>
      <c r="G122" s="120">
        <v>1</v>
      </c>
      <c r="H122" s="200">
        <v>1</v>
      </c>
      <c r="I122" s="37">
        <v>1</v>
      </c>
      <c r="J122" s="16">
        <f t="shared" si="50"/>
        <v>1</v>
      </c>
      <c r="K122" s="43" t="s">
        <v>745</v>
      </c>
      <c r="L122" s="14">
        <f t="shared" si="51"/>
        <v>1</v>
      </c>
      <c r="M122" s="67">
        <v>0</v>
      </c>
      <c r="N122" s="66">
        <v>0</v>
      </c>
      <c r="O122" s="68">
        <f t="shared" si="52"/>
        <v>0</v>
      </c>
      <c r="P122" s="67" t="s">
        <v>746</v>
      </c>
      <c r="Q122" s="26">
        <f t="shared" si="53"/>
        <v>1</v>
      </c>
      <c r="R122" s="104">
        <v>0</v>
      </c>
      <c r="S122" s="95">
        <v>0</v>
      </c>
      <c r="T122" s="13">
        <f t="shared" si="54"/>
        <v>0</v>
      </c>
      <c r="U122" s="93"/>
      <c r="V122" s="21">
        <f t="shared" si="55"/>
        <v>1</v>
      </c>
    </row>
    <row r="123" spans="1:22" ht="76.5" customHeight="1" x14ac:dyDescent="0.25">
      <c r="A123" s="125" t="s">
        <v>516</v>
      </c>
      <c r="B123" s="119" t="s">
        <v>40</v>
      </c>
      <c r="C123" s="243" t="s">
        <v>501</v>
      </c>
      <c r="D123" s="122" t="s">
        <v>502</v>
      </c>
      <c r="E123" s="120" t="s">
        <v>253</v>
      </c>
      <c r="F123" s="120" t="s">
        <v>253</v>
      </c>
      <c r="G123" s="120">
        <v>4</v>
      </c>
      <c r="H123" s="141">
        <v>1</v>
      </c>
      <c r="I123" s="37">
        <v>1</v>
      </c>
      <c r="J123" s="16">
        <f t="shared" si="50"/>
        <v>1</v>
      </c>
      <c r="K123" s="43" t="s">
        <v>747</v>
      </c>
      <c r="L123" s="51">
        <f t="shared" si="51"/>
        <v>0.25</v>
      </c>
      <c r="M123" s="67">
        <v>1</v>
      </c>
      <c r="N123" s="66">
        <v>1</v>
      </c>
      <c r="O123" s="68">
        <f t="shared" si="52"/>
        <v>1</v>
      </c>
      <c r="P123" s="67" t="s">
        <v>748</v>
      </c>
      <c r="Q123" s="26">
        <f t="shared" si="53"/>
        <v>0.5</v>
      </c>
      <c r="R123" s="198">
        <v>1</v>
      </c>
      <c r="S123" s="95">
        <v>1</v>
      </c>
      <c r="T123" s="13">
        <f t="shared" si="54"/>
        <v>1</v>
      </c>
      <c r="U123" s="102" t="s">
        <v>749</v>
      </c>
      <c r="V123" s="21">
        <f t="shared" si="55"/>
        <v>0.75</v>
      </c>
    </row>
    <row r="124" spans="1:22" ht="96.6" customHeight="1" x14ac:dyDescent="0.25">
      <c r="A124" s="125" t="s">
        <v>516</v>
      </c>
      <c r="B124" s="119" t="s">
        <v>65</v>
      </c>
      <c r="C124" s="243" t="s">
        <v>254</v>
      </c>
      <c r="D124" s="122" t="s">
        <v>255</v>
      </c>
      <c r="E124" s="120" t="s">
        <v>256</v>
      </c>
      <c r="F124" s="120" t="s">
        <v>514</v>
      </c>
      <c r="G124" s="120">
        <v>6</v>
      </c>
      <c r="H124" s="141">
        <v>0</v>
      </c>
      <c r="I124" s="37">
        <v>0</v>
      </c>
      <c r="J124" s="16">
        <f t="shared" si="50"/>
        <v>0</v>
      </c>
      <c r="K124" s="43" t="s">
        <v>750</v>
      </c>
      <c r="L124" s="51">
        <f t="shared" si="51"/>
        <v>0</v>
      </c>
      <c r="M124" s="67">
        <v>6</v>
      </c>
      <c r="N124" s="66">
        <v>6</v>
      </c>
      <c r="O124" s="68">
        <f t="shared" si="52"/>
        <v>1</v>
      </c>
      <c r="P124" s="67" t="s">
        <v>751</v>
      </c>
      <c r="Q124" s="26">
        <f t="shared" si="53"/>
        <v>1</v>
      </c>
      <c r="R124" s="104">
        <v>0</v>
      </c>
      <c r="S124" s="95">
        <v>0</v>
      </c>
      <c r="T124" s="114">
        <f t="shared" si="54"/>
        <v>0</v>
      </c>
      <c r="U124" s="93"/>
      <c r="V124" s="21">
        <f t="shared" si="55"/>
        <v>1</v>
      </c>
    </row>
    <row r="125" spans="1:22" ht="63.75" customHeight="1" x14ac:dyDescent="0.25">
      <c r="A125" s="125" t="s">
        <v>516</v>
      </c>
      <c r="B125" s="119" t="s">
        <v>41</v>
      </c>
      <c r="C125" s="243" t="s">
        <v>257</v>
      </c>
      <c r="D125" s="122" t="s">
        <v>258</v>
      </c>
      <c r="E125" s="120" t="s">
        <v>503</v>
      </c>
      <c r="F125" s="120" t="s">
        <v>278</v>
      </c>
      <c r="G125" s="120" t="s">
        <v>730</v>
      </c>
      <c r="H125" s="151">
        <v>6749041261</v>
      </c>
      <c r="I125" s="182">
        <v>42206813318</v>
      </c>
      <c r="J125" s="16">
        <f t="shared" si="50"/>
        <v>0.15990407070418952</v>
      </c>
      <c r="K125" s="43" t="s">
        <v>752</v>
      </c>
      <c r="L125" s="51">
        <f t="shared" si="51"/>
        <v>0.15990407070418952</v>
      </c>
      <c r="M125" s="152">
        <v>17040517813.27</v>
      </c>
      <c r="N125" s="153">
        <v>45600339317.300003</v>
      </c>
      <c r="O125" s="68">
        <f t="shared" si="52"/>
        <v>0.3736927853693649</v>
      </c>
      <c r="P125" s="67" t="s">
        <v>753</v>
      </c>
      <c r="Q125" s="26">
        <f t="shared" si="53"/>
        <v>0.27092962657698327</v>
      </c>
      <c r="R125" s="154">
        <v>27515691969.330002</v>
      </c>
      <c r="S125" s="150">
        <v>47528121154.299995</v>
      </c>
      <c r="T125" s="114">
        <f t="shared" si="54"/>
        <v>0.57893498209197747</v>
      </c>
      <c r="U125" s="93" t="s">
        <v>754</v>
      </c>
      <c r="V125" s="21">
        <f t="shared" si="55"/>
        <v>0.37909740459358804</v>
      </c>
    </row>
    <row r="126" spans="1:22" ht="72" customHeight="1" x14ac:dyDescent="0.25">
      <c r="A126" s="125" t="s">
        <v>516</v>
      </c>
      <c r="B126" s="119" t="s">
        <v>42</v>
      </c>
      <c r="C126" s="243" t="s">
        <v>504</v>
      </c>
      <c r="D126" s="122" t="s">
        <v>505</v>
      </c>
      <c r="E126" s="120" t="s">
        <v>259</v>
      </c>
      <c r="F126" s="120" t="s">
        <v>279</v>
      </c>
      <c r="G126" s="120" t="s">
        <v>730</v>
      </c>
      <c r="H126" s="141">
        <v>2</v>
      </c>
      <c r="I126" s="37">
        <v>2</v>
      </c>
      <c r="J126" s="16">
        <f t="shared" si="50"/>
        <v>1</v>
      </c>
      <c r="K126" s="43" t="s">
        <v>755</v>
      </c>
      <c r="L126" s="14">
        <f t="shared" si="51"/>
        <v>1</v>
      </c>
      <c r="M126" s="85">
        <v>1</v>
      </c>
      <c r="N126" s="66">
        <v>1</v>
      </c>
      <c r="O126" s="68">
        <f t="shared" si="52"/>
        <v>1</v>
      </c>
      <c r="P126" s="67" t="s">
        <v>756</v>
      </c>
      <c r="Q126" s="26">
        <f t="shared" si="53"/>
        <v>1</v>
      </c>
      <c r="R126" s="104">
        <v>4</v>
      </c>
      <c r="S126" s="95">
        <v>4</v>
      </c>
      <c r="T126" s="13">
        <f t="shared" si="54"/>
        <v>1</v>
      </c>
      <c r="U126" s="93" t="s">
        <v>757</v>
      </c>
      <c r="V126" s="21">
        <f t="shared" si="55"/>
        <v>1</v>
      </c>
    </row>
    <row r="127" spans="1:22" ht="89.25" customHeight="1" x14ac:dyDescent="0.25">
      <c r="A127" s="125" t="s">
        <v>516</v>
      </c>
      <c r="B127" s="119" t="s">
        <v>66</v>
      </c>
      <c r="C127" s="243" t="s">
        <v>260</v>
      </c>
      <c r="D127" s="122" t="s">
        <v>506</v>
      </c>
      <c r="E127" s="120" t="s">
        <v>507</v>
      </c>
      <c r="F127" s="120" t="s">
        <v>515</v>
      </c>
      <c r="G127" s="120">
        <v>12</v>
      </c>
      <c r="H127" s="39">
        <v>3</v>
      </c>
      <c r="I127" s="141">
        <v>3</v>
      </c>
      <c r="J127" s="16">
        <f t="shared" si="50"/>
        <v>1</v>
      </c>
      <c r="K127" s="43" t="s">
        <v>758</v>
      </c>
      <c r="L127" s="14">
        <f t="shared" si="51"/>
        <v>0.25</v>
      </c>
      <c r="M127" s="67">
        <v>3</v>
      </c>
      <c r="N127" s="66">
        <v>3</v>
      </c>
      <c r="O127" s="68">
        <f t="shared" si="52"/>
        <v>1</v>
      </c>
      <c r="P127" s="67" t="s">
        <v>759</v>
      </c>
      <c r="Q127" s="26">
        <f t="shared" si="53"/>
        <v>0.5</v>
      </c>
      <c r="R127" s="104">
        <v>3</v>
      </c>
      <c r="S127" s="95">
        <v>3</v>
      </c>
      <c r="T127" s="114">
        <f t="shared" si="54"/>
        <v>1</v>
      </c>
      <c r="U127" s="93" t="s">
        <v>760</v>
      </c>
      <c r="V127" s="21">
        <f t="shared" si="55"/>
        <v>0.75</v>
      </c>
    </row>
    <row r="128" spans="1:22" ht="127.5" customHeight="1" x14ac:dyDescent="0.25">
      <c r="A128" s="125" t="s">
        <v>516</v>
      </c>
      <c r="B128" s="119" t="s">
        <v>43</v>
      </c>
      <c r="C128" s="243" t="s">
        <v>261</v>
      </c>
      <c r="D128" s="122" t="s">
        <v>262</v>
      </c>
      <c r="E128" s="120" t="s">
        <v>263</v>
      </c>
      <c r="F128" s="120" t="s">
        <v>280</v>
      </c>
      <c r="G128" s="120">
        <v>4</v>
      </c>
      <c r="H128" s="141">
        <v>1</v>
      </c>
      <c r="I128" s="37">
        <v>1</v>
      </c>
      <c r="J128" s="16">
        <f t="shared" si="50"/>
        <v>1</v>
      </c>
      <c r="K128" s="43" t="s">
        <v>761</v>
      </c>
      <c r="L128" s="14">
        <f t="shared" si="51"/>
        <v>0.25</v>
      </c>
      <c r="M128" s="67">
        <v>1</v>
      </c>
      <c r="N128" s="66">
        <v>1</v>
      </c>
      <c r="O128" s="68">
        <f t="shared" si="52"/>
        <v>1</v>
      </c>
      <c r="P128" s="67" t="s">
        <v>762</v>
      </c>
      <c r="Q128" s="26">
        <f t="shared" si="53"/>
        <v>0.5</v>
      </c>
      <c r="R128" s="104">
        <v>1</v>
      </c>
      <c r="S128" s="95">
        <v>1</v>
      </c>
      <c r="T128" s="13">
        <f t="shared" si="54"/>
        <v>1</v>
      </c>
      <c r="U128" s="102" t="s">
        <v>763</v>
      </c>
      <c r="V128" s="21">
        <f>IFERROR(IF(G128="Según demanda",(R128+M128+H128)/(I128+N128+S128),(R128+M128+H128)/G128),0)</f>
        <v>0.75</v>
      </c>
    </row>
    <row r="129" spans="1:22" ht="69" customHeight="1" x14ac:dyDescent="0.25">
      <c r="A129" s="125" t="s">
        <v>516</v>
      </c>
      <c r="B129" s="119" t="s">
        <v>44</v>
      </c>
      <c r="C129" s="243" t="s">
        <v>264</v>
      </c>
      <c r="D129" s="122" t="s">
        <v>508</v>
      </c>
      <c r="E129" s="120" t="s">
        <v>265</v>
      </c>
      <c r="F129" s="120" t="s">
        <v>281</v>
      </c>
      <c r="G129" s="120" t="s">
        <v>730</v>
      </c>
      <c r="H129" s="141">
        <v>972</v>
      </c>
      <c r="I129" s="37">
        <v>972</v>
      </c>
      <c r="J129" s="16">
        <f t="shared" si="50"/>
        <v>1</v>
      </c>
      <c r="K129" s="43" t="s">
        <v>764</v>
      </c>
      <c r="L129" s="14">
        <f t="shared" si="51"/>
        <v>1</v>
      </c>
      <c r="M129" s="85">
        <v>1713</v>
      </c>
      <c r="N129" s="66">
        <v>1713</v>
      </c>
      <c r="O129" s="68">
        <f t="shared" si="52"/>
        <v>1</v>
      </c>
      <c r="P129" s="183" t="s">
        <v>765</v>
      </c>
      <c r="Q129" s="26">
        <f t="shared" si="53"/>
        <v>1</v>
      </c>
      <c r="R129" s="104">
        <v>2834</v>
      </c>
      <c r="S129" s="95">
        <v>2834</v>
      </c>
      <c r="T129" s="114">
        <f t="shared" si="54"/>
        <v>1</v>
      </c>
      <c r="U129" s="102" t="s">
        <v>766</v>
      </c>
      <c r="V129" s="21">
        <f t="shared" si="55"/>
        <v>1</v>
      </c>
    </row>
    <row r="130" spans="1:22" ht="41.45" customHeight="1" x14ac:dyDescent="0.25">
      <c r="A130" s="125" t="s">
        <v>516</v>
      </c>
      <c r="B130" s="119" t="s">
        <v>45</v>
      </c>
      <c r="C130" s="243" t="s">
        <v>266</v>
      </c>
      <c r="D130" s="122" t="s">
        <v>267</v>
      </c>
      <c r="E130" s="120" t="s">
        <v>509</v>
      </c>
      <c r="F130" s="120" t="s">
        <v>282</v>
      </c>
      <c r="G130" s="120" t="s">
        <v>730</v>
      </c>
      <c r="H130" s="141">
        <v>914</v>
      </c>
      <c r="I130" s="37">
        <v>914</v>
      </c>
      <c r="J130" s="16">
        <f t="shared" si="50"/>
        <v>1</v>
      </c>
      <c r="K130" s="43" t="s">
        <v>866</v>
      </c>
      <c r="L130" s="14">
        <f>IFERROR(IF(G130="Según demanda",H130/I130,H130/G130),0)</f>
        <v>1</v>
      </c>
      <c r="M130" s="85">
        <v>2014</v>
      </c>
      <c r="N130" s="66">
        <v>2014</v>
      </c>
      <c r="O130" s="68">
        <f t="shared" si="52"/>
        <v>1</v>
      </c>
      <c r="P130" s="67" t="s">
        <v>867</v>
      </c>
      <c r="Q130" s="26">
        <f t="shared" si="53"/>
        <v>1</v>
      </c>
      <c r="R130" s="104">
        <v>1756</v>
      </c>
      <c r="S130" s="104">
        <v>1756</v>
      </c>
      <c r="T130" s="114">
        <f t="shared" si="54"/>
        <v>1</v>
      </c>
      <c r="U130" s="184" t="s">
        <v>868</v>
      </c>
      <c r="V130" s="21">
        <f>IFERROR(IF(G130="Según demanda",(R130+M130+H130)/(I130+N130+S130),(R130+M130+H130)/G130),0)</f>
        <v>1</v>
      </c>
    </row>
    <row r="131" spans="1:22" ht="41.45" customHeight="1" x14ac:dyDescent="0.25">
      <c r="A131" s="125" t="s">
        <v>516</v>
      </c>
      <c r="B131" s="119" t="s">
        <v>46</v>
      </c>
      <c r="C131" s="243" t="s">
        <v>268</v>
      </c>
      <c r="D131" s="122" t="s">
        <v>269</v>
      </c>
      <c r="E131" s="120" t="s">
        <v>270</v>
      </c>
      <c r="F131" s="120" t="s">
        <v>270</v>
      </c>
      <c r="G131" s="120" t="s">
        <v>730</v>
      </c>
      <c r="H131" s="141">
        <v>4</v>
      </c>
      <c r="I131" s="37">
        <v>4</v>
      </c>
      <c r="J131" s="16">
        <f t="shared" si="50"/>
        <v>1</v>
      </c>
      <c r="K131" s="43" t="s">
        <v>767</v>
      </c>
      <c r="L131" s="14">
        <f t="shared" si="51"/>
        <v>1</v>
      </c>
      <c r="M131" s="67">
        <v>9</v>
      </c>
      <c r="N131" s="66">
        <v>9</v>
      </c>
      <c r="O131" s="68">
        <f t="shared" si="52"/>
        <v>1</v>
      </c>
      <c r="P131" s="67" t="s">
        <v>869</v>
      </c>
      <c r="Q131" s="26">
        <f t="shared" si="53"/>
        <v>1</v>
      </c>
      <c r="R131" s="104">
        <v>14</v>
      </c>
      <c r="S131" s="95">
        <v>14</v>
      </c>
      <c r="T131" s="91">
        <f>IFERROR((R131/S131),0)</f>
        <v>1</v>
      </c>
      <c r="U131" s="93" t="s">
        <v>768</v>
      </c>
      <c r="V131" s="108">
        <f>IFERROR(IF(G131="Según demanda",(R131+M131+H131)/(I131+N131+S131),(R131+M131+H131)/G131),0)</f>
        <v>1</v>
      </c>
    </row>
    <row r="132" spans="1:22" ht="55.15" customHeight="1" x14ac:dyDescent="0.25">
      <c r="A132" s="125" t="s">
        <v>516</v>
      </c>
      <c r="B132" s="119" t="s">
        <v>47</v>
      </c>
      <c r="C132" s="243" t="s">
        <v>271</v>
      </c>
      <c r="D132" s="122" t="s">
        <v>272</v>
      </c>
      <c r="E132" s="120" t="s">
        <v>273</v>
      </c>
      <c r="F132" s="120" t="s">
        <v>273</v>
      </c>
      <c r="G132" s="120" t="s">
        <v>730</v>
      </c>
      <c r="H132" s="141">
        <v>23</v>
      </c>
      <c r="I132" s="37">
        <v>23</v>
      </c>
      <c r="J132" s="16">
        <f t="shared" si="50"/>
        <v>1</v>
      </c>
      <c r="K132" s="43" t="s">
        <v>870</v>
      </c>
      <c r="L132" s="14">
        <f t="shared" si="51"/>
        <v>1</v>
      </c>
      <c r="M132" s="67">
        <v>8</v>
      </c>
      <c r="N132" s="66">
        <v>8</v>
      </c>
      <c r="O132" s="68">
        <f t="shared" si="52"/>
        <v>1</v>
      </c>
      <c r="P132" s="185" t="s">
        <v>871</v>
      </c>
      <c r="Q132" s="26">
        <f t="shared" si="53"/>
        <v>1</v>
      </c>
      <c r="R132" s="104">
        <v>8</v>
      </c>
      <c r="S132" s="95">
        <v>8</v>
      </c>
      <c r="T132" s="186">
        <f>IFERROR((R132/S132),0)</f>
        <v>1</v>
      </c>
      <c r="U132" s="93" t="s">
        <v>769</v>
      </c>
      <c r="V132" s="109">
        <f>IFERROR(IF(G132="Según demanda",(R132+M132+H132)/(I132+N132+S132),(R132+M132+H132)/G132),0)</f>
        <v>1</v>
      </c>
    </row>
    <row r="133" spans="1:22" ht="110.45" customHeight="1" x14ac:dyDescent="0.25">
      <c r="A133" s="396" t="s">
        <v>36</v>
      </c>
      <c r="B133" s="331" t="s">
        <v>283</v>
      </c>
      <c r="C133" s="243" t="s">
        <v>284</v>
      </c>
      <c r="D133" s="120" t="s">
        <v>284</v>
      </c>
      <c r="E133" s="120" t="s">
        <v>285</v>
      </c>
      <c r="F133" s="120" t="s">
        <v>318</v>
      </c>
      <c r="G133" s="120" t="s">
        <v>730</v>
      </c>
      <c r="H133" s="40">
        <v>31</v>
      </c>
      <c r="I133" s="40">
        <v>31</v>
      </c>
      <c r="J133" s="42">
        <f t="shared" si="50"/>
        <v>1</v>
      </c>
      <c r="K133" s="51"/>
      <c r="L133" s="14">
        <v>0.25</v>
      </c>
      <c r="M133" s="85">
        <v>35</v>
      </c>
      <c r="N133" s="85">
        <v>35</v>
      </c>
      <c r="O133" s="72">
        <f t="shared" si="52"/>
        <v>1</v>
      </c>
      <c r="P133" s="26"/>
      <c r="Q133" s="26">
        <v>0.5</v>
      </c>
      <c r="R133" s="96">
        <v>46</v>
      </c>
      <c r="S133" s="201">
        <v>46</v>
      </c>
      <c r="T133" s="186">
        <f t="shared" ref="T133:T158" si="56">IFERROR((R133/S133),0)</f>
        <v>1</v>
      </c>
      <c r="U133" s="21"/>
      <c r="V133" s="109">
        <v>0.75</v>
      </c>
    </row>
    <row r="134" spans="1:22" ht="69" customHeight="1" x14ac:dyDescent="0.25">
      <c r="A134" s="397"/>
      <c r="B134" s="331"/>
      <c r="C134" s="243" t="s">
        <v>286</v>
      </c>
      <c r="D134" s="120" t="s">
        <v>286</v>
      </c>
      <c r="E134" s="120" t="s">
        <v>287</v>
      </c>
      <c r="F134" s="131" t="s">
        <v>319</v>
      </c>
      <c r="G134" s="120" t="s">
        <v>730</v>
      </c>
      <c r="H134" s="40">
        <v>0</v>
      </c>
      <c r="I134" s="40">
        <v>0</v>
      </c>
      <c r="J134" s="42">
        <f t="shared" si="50"/>
        <v>0</v>
      </c>
      <c r="K134" s="51"/>
      <c r="L134" s="14">
        <f t="shared" si="51"/>
        <v>0</v>
      </c>
      <c r="M134" s="85">
        <v>0</v>
      </c>
      <c r="N134" s="85">
        <v>0</v>
      </c>
      <c r="O134" s="72">
        <f t="shared" si="52"/>
        <v>0</v>
      </c>
      <c r="P134" s="26"/>
      <c r="Q134" s="26">
        <f t="shared" si="53"/>
        <v>0</v>
      </c>
      <c r="R134" s="96">
        <v>0</v>
      </c>
      <c r="S134" s="201">
        <v>0</v>
      </c>
      <c r="T134" s="186">
        <f t="shared" si="56"/>
        <v>0</v>
      </c>
      <c r="U134" s="21"/>
      <c r="V134" s="109">
        <f t="shared" ref="V134" si="57">IFERROR(IF(G134="Según demanda",(R134+M134+H134)/(I134+N134+S134),(R134+M134+H134)/G134),0)</f>
        <v>0</v>
      </c>
    </row>
    <row r="135" spans="1:22" ht="71.25" x14ac:dyDescent="0.25">
      <c r="A135" s="397"/>
      <c r="B135" s="331"/>
      <c r="C135" s="243" t="s">
        <v>288</v>
      </c>
      <c r="D135" s="120" t="s">
        <v>288</v>
      </c>
      <c r="E135" s="120" t="s">
        <v>289</v>
      </c>
      <c r="F135" s="131" t="s">
        <v>320</v>
      </c>
      <c r="G135" s="120" t="s">
        <v>730</v>
      </c>
      <c r="H135" s="40">
        <v>1</v>
      </c>
      <c r="I135" s="40">
        <v>1</v>
      </c>
      <c r="J135" s="42">
        <f t="shared" si="50"/>
        <v>1</v>
      </c>
      <c r="K135" s="51"/>
      <c r="L135" s="14">
        <v>0.25</v>
      </c>
      <c r="M135" s="85">
        <v>0</v>
      </c>
      <c r="N135" s="85">
        <v>0</v>
      </c>
      <c r="O135" s="72">
        <f t="shared" si="52"/>
        <v>0</v>
      </c>
      <c r="P135" s="26"/>
      <c r="Q135" s="26">
        <v>0.5</v>
      </c>
      <c r="R135" s="96">
        <v>1</v>
      </c>
      <c r="S135" s="201">
        <v>1</v>
      </c>
      <c r="T135" s="186">
        <f t="shared" si="56"/>
        <v>1</v>
      </c>
      <c r="U135" s="21"/>
      <c r="V135" s="109">
        <v>0.75</v>
      </c>
    </row>
    <row r="136" spans="1:22" ht="111" customHeight="1" x14ac:dyDescent="0.25">
      <c r="A136" s="397"/>
      <c r="B136" s="413" t="s">
        <v>874</v>
      </c>
      <c r="C136" s="331" t="s">
        <v>290</v>
      </c>
      <c r="D136" s="120" t="s">
        <v>291</v>
      </c>
      <c r="E136" s="120" t="s">
        <v>292</v>
      </c>
      <c r="F136" s="131" t="s">
        <v>321</v>
      </c>
      <c r="G136" s="120" t="s">
        <v>730</v>
      </c>
      <c r="H136" s="40">
        <v>56</v>
      </c>
      <c r="I136" s="40">
        <v>56</v>
      </c>
      <c r="J136" s="42">
        <f t="shared" si="50"/>
        <v>1</v>
      </c>
      <c r="K136" s="51"/>
      <c r="L136" s="14">
        <f>IFERROR(IF(#REF!="Según demanda",H136/I136,H136/#REF!),0)</f>
        <v>0</v>
      </c>
      <c r="M136" s="85">
        <v>56</v>
      </c>
      <c r="N136" s="85">
        <v>56</v>
      </c>
      <c r="O136" s="72">
        <f t="shared" si="52"/>
        <v>1</v>
      </c>
      <c r="P136" s="26"/>
      <c r="Q136" s="26">
        <f>IFERROR(IF(#REF!="Según demanda",(M136+H136)/(I136+N136),(M136+H136)/#REF!),0)</f>
        <v>0</v>
      </c>
      <c r="R136" s="96">
        <v>56</v>
      </c>
      <c r="S136" s="201">
        <v>56</v>
      </c>
      <c r="T136" s="186">
        <f t="shared" si="56"/>
        <v>1</v>
      </c>
      <c r="U136" s="21"/>
      <c r="V136" s="109">
        <f>IFERROR(IF(#REF!="Según demanda",(R136+M136+H136)/(I136+N136+S136),(R136+M136+H136)/#REF!),0)</f>
        <v>0</v>
      </c>
    </row>
    <row r="137" spans="1:22" ht="96.6" customHeight="1" x14ac:dyDescent="0.25">
      <c r="A137" s="397"/>
      <c r="B137" s="414"/>
      <c r="C137" s="331"/>
      <c r="D137" s="120" t="s">
        <v>293</v>
      </c>
      <c r="E137" s="120" t="s">
        <v>294</v>
      </c>
      <c r="F137" s="120" t="s">
        <v>322</v>
      </c>
      <c r="G137" s="120" t="s">
        <v>730</v>
      </c>
      <c r="H137" s="40">
        <v>562</v>
      </c>
      <c r="I137" s="40">
        <v>562</v>
      </c>
      <c r="J137" s="42">
        <f t="shared" si="50"/>
        <v>1</v>
      </c>
      <c r="K137" s="51"/>
      <c r="L137" s="14">
        <f>IFERROR(IF(#REF!="Según demanda",H137/I137,H137/#REF!),0)</f>
        <v>0</v>
      </c>
      <c r="M137" s="85">
        <v>369</v>
      </c>
      <c r="N137" s="85">
        <v>369</v>
      </c>
      <c r="O137" s="72">
        <f t="shared" si="52"/>
        <v>1</v>
      </c>
      <c r="P137" s="26"/>
      <c r="Q137" s="26">
        <f>IFERROR(IF(#REF!="Según demanda",(M137+H137)/(I137+N137),(M137+H137)/#REF!),0)</f>
        <v>0</v>
      </c>
      <c r="R137" s="96">
        <v>720</v>
      </c>
      <c r="S137" s="201">
        <v>720</v>
      </c>
      <c r="T137" s="186">
        <f t="shared" si="56"/>
        <v>1</v>
      </c>
      <c r="U137" s="21"/>
      <c r="V137" s="109">
        <f>IFERROR(IF(#REF!="Según demanda",(R137+M137+H137)/(I137+N137+S137),(R137+M137+H137)/#REF!),0)</f>
        <v>0</v>
      </c>
    </row>
    <row r="138" spans="1:22" ht="96.6" customHeight="1" x14ac:dyDescent="0.25">
      <c r="A138" s="397"/>
      <c r="B138" s="414"/>
      <c r="C138" s="331"/>
      <c r="D138" s="120" t="s">
        <v>295</v>
      </c>
      <c r="E138" s="120" t="s">
        <v>296</v>
      </c>
      <c r="F138" s="120" t="s">
        <v>323</v>
      </c>
      <c r="G138" s="120" t="s">
        <v>730</v>
      </c>
      <c r="H138" s="40">
        <v>25</v>
      </c>
      <c r="I138" s="40">
        <v>25</v>
      </c>
      <c r="J138" s="42">
        <f t="shared" si="50"/>
        <v>1</v>
      </c>
      <c r="K138" s="51"/>
      <c r="L138" s="14">
        <f>IFERROR(IF(#REF!="Según demanda",H138/I138,H138/#REF!),0)</f>
        <v>0</v>
      </c>
      <c r="M138" s="85">
        <v>41</v>
      </c>
      <c r="N138" s="85">
        <v>41</v>
      </c>
      <c r="O138" s="72">
        <f t="shared" si="52"/>
        <v>1</v>
      </c>
      <c r="P138" s="26"/>
      <c r="Q138" s="26">
        <f>IFERROR(IF(#REF!="Según demanda",(M138+H138)/(I138+N138),(M138+H138)/#REF!),0)</f>
        <v>0</v>
      </c>
      <c r="R138" s="96">
        <v>8</v>
      </c>
      <c r="S138" s="201">
        <v>8</v>
      </c>
      <c r="T138" s="186">
        <f t="shared" si="56"/>
        <v>1</v>
      </c>
      <c r="U138" s="21"/>
      <c r="V138" s="109">
        <f>IFERROR(IF(#REF!="Según demanda",(R138+M138+H138)/(I138+N138+S138),(R138+M138+H138)/#REF!),0)</f>
        <v>0</v>
      </c>
    </row>
    <row r="139" spans="1:22" ht="92.45" customHeight="1" x14ac:dyDescent="0.25">
      <c r="A139" s="397"/>
      <c r="B139" s="414"/>
      <c r="C139" s="187" t="s">
        <v>297</v>
      </c>
      <c r="D139" s="161" t="s">
        <v>298</v>
      </c>
      <c r="E139" s="161" t="s">
        <v>299</v>
      </c>
      <c r="F139" s="161" t="s">
        <v>324</v>
      </c>
      <c r="G139" s="120" t="s">
        <v>730</v>
      </c>
      <c r="H139" s="39">
        <v>1</v>
      </c>
      <c r="I139" s="40">
        <v>1</v>
      </c>
      <c r="J139" s="42">
        <f t="shared" si="50"/>
        <v>1</v>
      </c>
      <c r="K139" s="51"/>
      <c r="L139" s="14">
        <f>IFERROR(IF(#REF!="Según demanda",H139/I139,H139/#REF!),0)</f>
        <v>0</v>
      </c>
      <c r="M139" s="85">
        <v>0</v>
      </c>
      <c r="N139" s="85">
        <v>0</v>
      </c>
      <c r="O139" s="72">
        <f t="shared" si="52"/>
        <v>0</v>
      </c>
      <c r="P139" s="26"/>
      <c r="Q139" s="26">
        <f>IFERROR(IF(#REF!="Según demanda",(M139+H139)/(I139+N139),(M139+H139)/#REF!),0)</f>
        <v>0</v>
      </c>
      <c r="R139" s="96">
        <v>0</v>
      </c>
      <c r="S139" s="201">
        <v>0</v>
      </c>
      <c r="T139" s="186">
        <f t="shared" si="56"/>
        <v>0</v>
      </c>
      <c r="U139" s="21"/>
      <c r="V139" s="109">
        <f>IFERROR(IF(#REF!="Según demanda",(R139+M139+H139)/(I139+N139+S139),(R139+M139+H139)/#REF!),0)</f>
        <v>0</v>
      </c>
    </row>
    <row r="140" spans="1:22" ht="138" customHeight="1" x14ac:dyDescent="0.25">
      <c r="A140" s="397"/>
      <c r="B140" s="414"/>
      <c r="C140" s="238" t="s">
        <v>300</v>
      </c>
      <c r="D140" s="161" t="s">
        <v>301</v>
      </c>
      <c r="E140" s="161" t="s">
        <v>302</v>
      </c>
      <c r="F140" s="161" t="s">
        <v>325</v>
      </c>
      <c r="G140" s="120" t="s">
        <v>730</v>
      </c>
      <c r="H140" s="39">
        <v>1</v>
      </c>
      <c r="I140" s="40">
        <v>1</v>
      </c>
      <c r="J140" s="42">
        <f t="shared" si="50"/>
        <v>1</v>
      </c>
      <c r="K140" s="51"/>
      <c r="L140" s="14">
        <f>IFERROR(IF(#REF!="Según demanda",H140/I140,H140/#REF!),0)</f>
        <v>0</v>
      </c>
      <c r="M140" s="85">
        <v>0</v>
      </c>
      <c r="N140" s="85">
        <v>0</v>
      </c>
      <c r="O140" s="72">
        <f t="shared" si="52"/>
        <v>0</v>
      </c>
      <c r="P140" s="26"/>
      <c r="Q140" s="26">
        <f>IFERROR(IF(#REF!="Según demanda",(M140+H140)/(I140+N140),(M140+H140)/#REF!),0)</f>
        <v>0</v>
      </c>
      <c r="R140" s="96">
        <v>0</v>
      </c>
      <c r="S140" s="201">
        <v>0</v>
      </c>
      <c r="T140" s="186">
        <f t="shared" si="56"/>
        <v>0</v>
      </c>
      <c r="U140" s="21"/>
      <c r="V140" s="109">
        <f>IFERROR(IF(#REF!="Según demanda",(R140+M140+H140)/(I140+N140+S140),(R140+M140+H140)/#REF!),0)</f>
        <v>0</v>
      </c>
    </row>
    <row r="141" spans="1:22" ht="96.6" customHeight="1" x14ac:dyDescent="0.25">
      <c r="A141" s="397"/>
      <c r="B141" s="414"/>
      <c r="C141" s="238" t="s">
        <v>303</v>
      </c>
      <c r="D141" s="161" t="s">
        <v>304</v>
      </c>
      <c r="E141" s="161" t="s">
        <v>305</v>
      </c>
      <c r="F141" s="161" t="s">
        <v>326</v>
      </c>
      <c r="G141" s="120" t="s">
        <v>730</v>
      </c>
      <c r="H141" s="39">
        <v>1</v>
      </c>
      <c r="I141" s="40">
        <v>1</v>
      </c>
      <c r="J141" s="42">
        <f t="shared" si="50"/>
        <v>1</v>
      </c>
      <c r="K141" s="51"/>
      <c r="L141" s="14">
        <f>IFERROR(IF(#REF!="Según demanda",H141/I141,H141/#REF!),0)</f>
        <v>0</v>
      </c>
      <c r="M141" s="85">
        <v>0</v>
      </c>
      <c r="N141" s="85">
        <v>0</v>
      </c>
      <c r="O141" s="72">
        <f t="shared" si="52"/>
        <v>0</v>
      </c>
      <c r="P141" s="26"/>
      <c r="Q141" s="26">
        <f>IFERROR(IF(#REF!="Según demanda",(M141+H141)/(I141+N141),(M141+H141)/#REF!),0)</f>
        <v>0</v>
      </c>
      <c r="R141" s="96">
        <v>0</v>
      </c>
      <c r="S141" s="201">
        <v>0</v>
      </c>
      <c r="T141" s="186">
        <f t="shared" si="56"/>
        <v>0</v>
      </c>
      <c r="U141" s="21"/>
      <c r="V141" s="109">
        <f>IFERROR(IF(#REF!="Según demanda",(R141+M141+H141)/(I141+N141+S141),(R141+M141+H141)/#REF!),0)</f>
        <v>0</v>
      </c>
    </row>
    <row r="142" spans="1:22" ht="118.9" customHeight="1" x14ac:dyDescent="0.25">
      <c r="A142" s="397"/>
      <c r="B142" s="414"/>
      <c r="C142" s="238" t="s">
        <v>306</v>
      </c>
      <c r="D142" s="161" t="s">
        <v>307</v>
      </c>
      <c r="E142" s="161" t="s">
        <v>308</v>
      </c>
      <c r="F142" s="161" t="s">
        <v>327</v>
      </c>
      <c r="G142" s="120" t="s">
        <v>730</v>
      </c>
      <c r="H142" s="39">
        <v>1</v>
      </c>
      <c r="I142" s="40">
        <v>1</v>
      </c>
      <c r="J142" s="42">
        <f t="shared" si="50"/>
        <v>1</v>
      </c>
      <c r="K142" s="51"/>
      <c r="L142" s="14">
        <f>IFERROR(IF(#REF!="Según demanda",H142/I142,H142/#REF!),0)</f>
        <v>0</v>
      </c>
      <c r="M142" s="85">
        <v>0</v>
      </c>
      <c r="N142" s="85">
        <v>0</v>
      </c>
      <c r="O142" s="72">
        <f t="shared" si="52"/>
        <v>0</v>
      </c>
      <c r="P142" s="26"/>
      <c r="Q142" s="26">
        <f>IFERROR(IF(#REF!="Según demanda",(M142+H142)/(I142+N142),(M142+H142)/#REF!),0)</f>
        <v>0</v>
      </c>
      <c r="R142" s="96">
        <v>0</v>
      </c>
      <c r="S142" s="201">
        <v>0</v>
      </c>
      <c r="T142" s="186">
        <f t="shared" si="56"/>
        <v>0</v>
      </c>
      <c r="U142" s="21"/>
      <c r="V142" s="109">
        <f>IFERROR(IF(#REF!="Según demanda",(R142+M142+H142)/(I142+N142+S142),(R142+M142+H142)/#REF!),0)</f>
        <v>0</v>
      </c>
    </row>
    <row r="143" spans="1:22" ht="135" customHeight="1" x14ac:dyDescent="0.25">
      <c r="A143" s="397"/>
      <c r="B143" s="414"/>
      <c r="C143" s="238" t="s">
        <v>309</v>
      </c>
      <c r="D143" s="161" t="s">
        <v>310</v>
      </c>
      <c r="E143" s="161" t="s">
        <v>311</v>
      </c>
      <c r="F143" s="161" t="s">
        <v>328</v>
      </c>
      <c r="G143" s="120" t="s">
        <v>730</v>
      </c>
      <c r="H143" s="39">
        <v>1</v>
      </c>
      <c r="I143" s="40">
        <v>1</v>
      </c>
      <c r="J143" s="42">
        <f t="shared" si="50"/>
        <v>1</v>
      </c>
      <c r="K143" s="51"/>
      <c r="L143" s="14">
        <f>IFERROR(IF(#REF!="Según demanda",H143/I143,H143/#REF!),0)</f>
        <v>0</v>
      </c>
      <c r="M143" s="85">
        <v>0</v>
      </c>
      <c r="N143" s="85">
        <v>0</v>
      </c>
      <c r="O143" s="72">
        <f t="shared" si="52"/>
        <v>0</v>
      </c>
      <c r="P143" s="26"/>
      <c r="Q143" s="26">
        <f>IFERROR(IF(#REF!="Según demanda",(M143+H143)/(I143+N143),(M143+H143)/#REF!),0)</f>
        <v>0</v>
      </c>
      <c r="R143" s="96"/>
      <c r="S143" s="13"/>
      <c r="T143" s="186">
        <f t="shared" si="56"/>
        <v>0</v>
      </c>
      <c r="U143" s="21"/>
      <c r="V143" s="109">
        <f>IFERROR(IF(#REF!="Según demanda",(R143+M143+H143)/(I143+N143+S143),(R143+M143+H143)/#REF!),0)</f>
        <v>0</v>
      </c>
    </row>
    <row r="144" spans="1:22" ht="222.75" customHeight="1" x14ac:dyDescent="0.25">
      <c r="A144" s="397"/>
      <c r="B144" s="414"/>
      <c r="C144" s="243" t="s">
        <v>312</v>
      </c>
      <c r="D144" s="120" t="s">
        <v>313</v>
      </c>
      <c r="E144" s="120" t="s">
        <v>314</v>
      </c>
      <c r="F144" s="131" t="s">
        <v>329</v>
      </c>
      <c r="G144" s="120" t="s">
        <v>730</v>
      </c>
      <c r="H144" s="39">
        <v>16</v>
      </c>
      <c r="I144" s="40">
        <v>16</v>
      </c>
      <c r="J144" s="42">
        <f t="shared" si="50"/>
        <v>1</v>
      </c>
      <c r="K144" s="51"/>
      <c r="L144" s="14">
        <f>IFERROR(IF(#REF!="Según demanda",H144/I144,H144/#REF!),0)</f>
        <v>0</v>
      </c>
      <c r="M144" s="85">
        <v>16</v>
      </c>
      <c r="N144" s="85">
        <v>16</v>
      </c>
      <c r="O144" s="72">
        <f t="shared" si="52"/>
        <v>1</v>
      </c>
      <c r="P144" s="26"/>
      <c r="Q144" s="26">
        <f>IFERROR(IF(#REF!="Según demanda",(M144+H144)/(I144+N144),(M144+H144)/#REF!),0)</f>
        <v>0</v>
      </c>
      <c r="R144" s="155"/>
      <c r="S144" s="13"/>
      <c r="T144" s="186">
        <f t="shared" si="56"/>
        <v>0</v>
      </c>
      <c r="U144" s="21"/>
      <c r="V144" s="109">
        <f>IFERROR(IF(#REF!="Según demanda",(R144+M144+H144)/(I144+N144+S144),(R144+M144+H144)/#REF!),0)</f>
        <v>0</v>
      </c>
    </row>
    <row r="145" spans="1:22" ht="227.25" customHeight="1" thickBot="1" x14ac:dyDescent="0.3">
      <c r="A145" s="398"/>
      <c r="B145" s="415"/>
      <c r="C145" s="188" t="s">
        <v>315</v>
      </c>
      <c r="D145" s="188" t="s">
        <v>316</v>
      </c>
      <c r="E145" s="189" t="s">
        <v>317</v>
      </c>
      <c r="F145" s="189" t="s">
        <v>330</v>
      </c>
      <c r="G145" s="120">
        <v>12</v>
      </c>
      <c r="H145" s="39">
        <v>3</v>
      </c>
      <c r="I145" s="40">
        <v>3</v>
      </c>
      <c r="J145" s="42">
        <f t="shared" si="50"/>
        <v>1</v>
      </c>
      <c r="K145" s="51"/>
      <c r="L145" s="14">
        <f>IFERROR(IF(#REF!="Según demanda",H145/I145,H145/#REF!),0)</f>
        <v>0</v>
      </c>
      <c r="M145" s="85">
        <v>3</v>
      </c>
      <c r="N145" s="85">
        <v>3</v>
      </c>
      <c r="O145" s="72">
        <f t="shared" si="52"/>
        <v>1</v>
      </c>
      <c r="P145" s="26"/>
      <c r="Q145" s="26">
        <f>IFERROR(IF(#REF!="Según demanda",(M145+H145)/(I145+N145),(M145+H145)/#REF!),0)</f>
        <v>0</v>
      </c>
      <c r="R145" s="96">
        <v>3</v>
      </c>
      <c r="S145" s="201">
        <v>3</v>
      </c>
      <c r="T145" s="186">
        <f t="shared" si="56"/>
        <v>1</v>
      </c>
      <c r="U145" s="21"/>
      <c r="V145" s="109">
        <f>IFERROR(IF(#REF!="Según demanda",(R145+M145+H145)/(I145+N145+S145),(R145+M145+H145)/#REF!),0)</f>
        <v>0</v>
      </c>
    </row>
    <row r="146" spans="1:22" ht="79.150000000000006" customHeight="1" x14ac:dyDescent="0.25">
      <c r="A146" s="381" t="s">
        <v>554</v>
      </c>
      <c r="B146" s="119" t="s">
        <v>57</v>
      </c>
      <c r="C146" s="190" t="s">
        <v>353</v>
      </c>
      <c r="D146" s="156" t="s">
        <v>517</v>
      </c>
      <c r="E146" s="120" t="s">
        <v>518</v>
      </c>
      <c r="F146" s="122" t="s">
        <v>528</v>
      </c>
      <c r="G146" s="228">
        <v>500</v>
      </c>
      <c r="H146" s="209">
        <v>170</v>
      </c>
      <c r="I146" s="229">
        <v>125</v>
      </c>
      <c r="J146" s="34">
        <f>IFERROR((H146/I146),0)</f>
        <v>1.36</v>
      </c>
      <c r="K146" s="219"/>
      <c r="L146" s="230">
        <v>0</v>
      </c>
      <c r="M146" s="205">
        <v>118</v>
      </c>
      <c r="N146" s="231">
        <v>125</v>
      </c>
      <c r="O146" s="204">
        <f t="shared" si="52"/>
        <v>0.94399999999999995</v>
      </c>
      <c r="P146" s="221"/>
      <c r="Q146" s="26">
        <f t="shared" ref="Q146:Q158" si="58">IFERROR(IF(G146="Según demanda",(M146+H146)/(I146+N146),(M146+H146)/G146),0)</f>
        <v>0.57599999999999996</v>
      </c>
      <c r="R146" s="93">
        <v>180</v>
      </c>
      <c r="S146" s="232">
        <v>125</v>
      </c>
      <c r="T146" s="208">
        <f t="shared" si="56"/>
        <v>1.44</v>
      </c>
      <c r="U146" s="225"/>
      <c r="V146" s="21">
        <f t="shared" ref="V146:V158" si="59">IFERROR(IF(G146="Según demanda",(R146+M146+H146)/(I146+N146+S146),(R146+M146+H146)/G146),0)</f>
        <v>0.93600000000000005</v>
      </c>
    </row>
    <row r="147" spans="1:22" ht="92.45" customHeight="1" x14ac:dyDescent="0.25">
      <c r="A147" s="381"/>
      <c r="B147" s="119" t="s">
        <v>57</v>
      </c>
      <c r="C147" s="190" t="s">
        <v>353</v>
      </c>
      <c r="D147" s="156" t="s">
        <v>519</v>
      </c>
      <c r="E147" s="120" t="s">
        <v>520</v>
      </c>
      <c r="F147" s="122" t="s">
        <v>529</v>
      </c>
      <c r="G147" s="228">
        <v>60</v>
      </c>
      <c r="H147" s="209">
        <v>10</v>
      </c>
      <c r="I147" s="229">
        <v>10</v>
      </c>
      <c r="J147" s="34">
        <f t="shared" ref="J147:J158" si="60">IFERROR((H147/I147),0)</f>
        <v>1</v>
      </c>
      <c r="K147" s="219"/>
      <c r="L147" s="230">
        <v>0</v>
      </c>
      <c r="M147" s="205">
        <v>3</v>
      </c>
      <c r="N147" s="231">
        <v>10</v>
      </c>
      <c r="O147" s="204">
        <f t="shared" si="52"/>
        <v>0.3</v>
      </c>
      <c r="P147" s="221"/>
      <c r="Q147" s="26">
        <f t="shared" si="58"/>
        <v>0.21666666666666667</v>
      </c>
      <c r="R147" s="93">
        <v>14</v>
      </c>
      <c r="S147" s="232">
        <v>20</v>
      </c>
      <c r="T147" s="208">
        <f t="shared" si="56"/>
        <v>0.7</v>
      </c>
      <c r="U147" s="225"/>
      <c r="V147" s="21">
        <f t="shared" si="59"/>
        <v>0.45</v>
      </c>
    </row>
    <row r="148" spans="1:22" ht="132" customHeight="1" x14ac:dyDescent="0.25">
      <c r="A148" s="381"/>
      <c r="B148" s="119" t="s">
        <v>57</v>
      </c>
      <c r="C148" s="190" t="s">
        <v>353</v>
      </c>
      <c r="D148" s="156" t="s">
        <v>521</v>
      </c>
      <c r="E148" s="120" t="s">
        <v>522</v>
      </c>
      <c r="F148" s="122" t="s">
        <v>530</v>
      </c>
      <c r="G148" s="228">
        <v>180</v>
      </c>
      <c r="H148" s="209">
        <v>57</v>
      </c>
      <c r="I148" s="229">
        <v>45</v>
      </c>
      <c r="J148" s="34">
        <f t="shared" si="60"/>
        <v>1.2666666666666666</v>
      </c>
      <c r="K148" s="219"/>
      <c r="L148" s="14">
        <f t="shared" si="51"/>
        <v>0.31666666666666665</v>
      </c>
      <c r="M148" s="205">
        <v>38</v>
      </c>
      <c r="N148" s="231">
        <v>45</v>
      </c>
      <c r="O148" s="204">
        <f t="shared" si="52"/>
        <v>0.84444444444444444</v>
      </c>
      <c r="P148" s="221"/>
      <c r="Q148" s="26">
        <f t="shared" si="58"/>
        <v>0.52777777777777779</v>
      </c>
      <c r="R148" s="93">
        <v>24</v>
      </c>
      <c r="S148" s="232">
        <v>90</v>
      </c>
      <c r="T148" s="208">
        <f t="shared" si="56"/>
        <v>0.26666666666666666</v>
      </c>
      <c r="U148" s="214" t="s">
        <v>664</v>
      </c>
      <c r="V148" s="21">
        <f t="shared" si="59"/>
        <v>0.66111111111111109</v>
      </c>
    </row>
    <row r="149" spans="1:22" ht="105.6" customHeight="1" x14ac:dyDescent="0.25">
      <c r="A149" s="381"/>
      <c r="B149" s="119" t="s">
        <v>57</v>
      </c>
      <c r="C149" s="190" t="s">
        <v>523</v>
      </c>
      <c r="D149" s="156" t="s">
        <v>524</v>
      </c>
      <c r="E149" s="120" t="s">
        <v>525</v>
      </c>
      <c r="F149" s="122" t="s">
        <v>531</v>
      </c>
      <c r="G149" s="228">
        <v>300</v>
      </c>
      <c r="H149" s="209">
        <v>98</v>
      </c>
      <c r="I149" s="229">
        <v>50</v>
      </c>
      <c r="J149" s="34">
        <f t="shared" si="60"/>
        <v>1.96</v>
      </c>
      <c r="K149" s="219"/>
      <c r="L149" s="230">
        <v>0</v>
      </c>
      <c r="M149" s="205">
        <v>94</v>
      </c>
      <c r="N149" s="231">
        <v>100</v>
      </c>
      <c r="O149" s="204">
        <f t="shared" si="52"/>
        <v>0.94</v>
      </c>
      <c r="P149" s="221"/>
      <c r="Q149" s="26">
        <f t="shared" si="58"/>
        <v>0.64</v>
      </c>
      <c r="R149" s="93">
        <v>88</v>
      </c>
      <c r="S149" s="232">
        <v>50</v>
      </c>
      <c r="T149" s="208">
        <f t="shared" si="56"/>
        <v>1.76</v>
      </c>
      <c r="U149" s="225"/>
      <c r="V149" s="21">
        <f t="shared" si="59"/>
        <v>0.93333333333333335</v>
      </c>
    </row>
    <row r="150" spans="1:22" ht="198" customHeight="1" x14ac:dyDescent="0.25">
      <c r="A150" s="381"/>
      <c r="B150" s="119" t="s">
        <v>57</v>
      </c>
      <c r="C150" s="190" t="s">
        <v>526</v>
      </c>
      <c r="D150" s="156" t="s">
        <v>527</v>
      </c>
      <c r="E150" s="120" t="s">
        <v>354</v>
      </c>
      <c r="F150" s="122" t="s">
        <v>532</v>
      </c>
      <c r="G150" s="228">
        <v>40</v>
      </c>
      <c r="H150" s="209">
        <v>5</v>
      </c>
      <c r="I150" s="229">
        <v>10</v>
      </c>
      <c r="J150" s="34">
        <f t="shared" si="60"/>
        <v>0.5</v>
      </c>
      <c r="K150" s="219"/>
      <c r="L150" s="230">
        <v>0</v>
      </c>
      <c r="M150" s="205">
        <v>11</v>
      </c>
      <c r="N150" s="231">
        <v>10</v>
      </c>
      <c r="O150" s="204">
        <f t="shared" si="52"/>
        <v>1.1000000000000001</v>
      </c>
      <c r="P150" s="221"/>
      <c r="Q150" s="26">
        <f t="shared" si="58"/>
        <v>0.4</v>
      </c>
      <c r="R150" s="93">
        <v>11</v>
      </c>
      <c r="S150" s="232">
        <v>10</v>
      </c>
      <c r="T150" s="208">
        <f t="shared" si="56"/>
        <v>1.1000000000000001</v>
      </c>
      <c r="U150" s="225"/>
      <c r="V150" s="21">
        <f t="shared" si="59"/>
        <v>0.67500000000000004</v>
      </c>
    </row>
    <row r="151" spans="1:22" ht="57" x14ac:dyDescent="0.25">
      <c r="A151" s="381"/>
      <c r="B151" s="119" t="s">
        <v>57</v>
      </c>
      <c r="C151" s="190" t="s">
        <v>353</v>
      </c>
      <c r="D151" s="156" t="s">
        <v>428</v>
      </c>
      <c r="E151" s="120" t="s">
        <v>354</v>
      </c>
      <c r="F151" s="122" t="s">
        <v>429</v>
      </c>
      <c r="G151" s="228">
        <v>200</v>
      </c>
      <c r="H151" s="209">
        <v>151</v>
      </c>
      <c r="I151" s="229">
        <v>50</v>
      </c>
      <c r="J151" s="34">
        <f t="shared" si="60"/>
        <v>3.02</v>
      </c>
      <c r="K151" s="219"/>
      <c r="L151" s="230">
        <v>0</v>
      </c>
      <c r="M151" s="205">
        <v>83</v>
      </c>
      <c r="N151" s="231">
        <v>50</v>
      </c>
      <c r="O151" s="204">
        <f t="shared" si="52"/>
        <v>1.66</v>
      </c>
      <c r="P151" s="221"/>
      <c r="Q151" s="26">
        <f t="shared" si="58"/>
        <v>1.17</v>
      </c>
      <c r="R151" s="93">
        <v>175</v>
      </c>
      <c r="S151" s="232">
        <v>50</v>
      </c>
      <c r="T151" s="208">
        <f t="shared" si="56"/>
        <v>3.5</v>
      </c>
      <c r="U151" s="225"/>
      <c r="V151" s="21">
        <f t="shared" si="59"/>
        <v>2.0449999999999999</v>
      </c>
    </row>
    <row r="152" spans="1:22" ht="198" customHeight="1" x14ac:dyDescent="0.25">
      <c r="A152" s="381"/>
      <c r="B152" s="119" t="s">
        <v>57</v>
      </c>
      <c r="C152" s="190" t="s">
        <v>353</v>
      </c>
      <c r="D152" s="156" t="s">
        <v>355</v>
      </c>
      <c r="E152" s="120" t="s">
        <v>356</v>
      </c>
      <c r="F152" s="122" t="s">
        <v>369</v>
      </c>
      <c r="G152" s="228">
        <v>120</v>
      </c>
      <c r="H152" s="209">
        <v>10</v>
      </c>
      <c r="I152" s="229">
        <v>30</v>
      </c>
      <c r="J152" s="34">
        <f t="shared" si="60"/>
        <v>0.33333333333333331</v>
      </c>
      <c r="K152" s="213"/>
      <c r="L152" s="230">
        <v>0</v>
      </c>
      <c r="M152" s="205">
        <v>50</v>
      </c>
      <c r="N152" s="231">
        <v>30</v>
      </c>
      <c r="O152" s="204">
        <f t="shared" si="52"/>
        <v>1.6666666666666667</v>
      </c>
      <c r="P152" s="205"/>
      <c r="Q152" s="26">
        <f t="shared" si="58"/>
        <v>0.5</v>
      </c>
      <c r="R152" s="214">
        <v>30</v>
      </c>
      <c r="S152" s="232">
        <v>30</v>
      </c>
      <c r="T152" s="208">
        <f t="shared" si="56"/>
        <v>1</v>
      </c>
      <c r="U152" s="214"/>
      <c r="V152" s="21">
        <f t="shared" si="59"/>
        <v>0.75</v>
      </c>
    </row>
    <row r="153" spans="1:22" ht="57" x14ac:dyDescent="0.25">
      <c r="A153" s="381"/>
      <c r="B153" s="119" t="s">
        <v>57</v>
      </c>
      <c r="C153" s="190" t="s">
        <v>353</v>
      </c>
      <c r="D153" s="120" t="s">
        <v>357</v>
      </c>
      <c r="E153" s="120" t="s">
        <v>358</v>
      </c>
      <c r="F153" s="122" t="s">
        <v>370</v>
      </c>
      <c r="G153" s="228">
        <v>150</v>
      </c>
      <c r="H153" s="209">
        <v>2</v>
      </c>
      <c r="I153" s="229">
        <v>20</v>
      </c>
      <c r="J153" s="34">
        <f t="shared" si="60"/>
        <v>0.1</v>
      </c>
      <c r="K153" s="213"/>
      <c r="L153" s="230">
        <v>0</v>
      </c>
      <c r="M153" s="205">
        <v>60</v>
      </c>
      <c r="N153" s="231">
        <v>40</v>
      </c>
      <c r="O153" s="204">
        <f t="shared" si="52"/>
        <v>1.5</v>
      </c>
      <c r="P153" s="84"/>
      <c r="Q153" s="26">
        <f t="shared" si="58"/>
        <v>0.41333333333333333</v>
      </c>
      <c r="R153" s="214">
        <v>23</v>
      </c>
      <c r="S153" s="232">
        <v>50</v>
      </c>
      <c r="T153" s="208">
        <f t="shared" si="56"/>
        <v>0.46</v>
      </c>
      <c r="U153" s="214"/>
      <c r="V153" s="21">
        <f t="shared" si="59"/>
        <v>0.56666666666666665</v>
      </c>
    </row>
    <row r="154" spans="1:22" ht="71.25" x14ac:dyDescent="0.25">
      <c r="A154" s="381"/>
      <c r="B154" s="119" t="s">
        <v>57</v>
      </c>
      <c r="C154" s="190" t="s">
        <v>353</v>
      </c>
      <c r="D154" s="156" t="s">
        <v>359</v>
      </c>
      <c r="E154" s="120" t="s">
        <v>360</v>
      </c>
      <c r="F154" s="157" t="s">
        <v>371</v>
      </c>
      <c r="G154" s="228">
        <v>150</v>
      </c>
      <c r="H154" s="209">
        <v>0</v>
      </c>
      <c r="I154" s="229">
        <v>0</v>
      </c>
      <c r="J154" s="34">
        <f t="shared" si="60"/>
        <v>0</v>
      </c>
      <c r="K154" s="213"/>
      <c r="L154" s="14">
        <f t="shared" si="51"/>
        <v>0</v>
      </c>
      <c r="M154" s="205">
        <v>37</v>
      </c>
      <c r="N154" s="231">
        <v>50</v>
      </c>
      <c r="O154" s="204">
        <f t="shared" si="52"/>
        <v>0.74</v>
      </c>
      <c r="P154" s="205"/>
      <c r="Q154" s="26">
        <f t="shared" si="58"/>
        <v>0.24666666666666667</v>
      </c>
      <c r="R154" s="214">
        <v>18</v>
      </c>
      <c r="S154" s="232">
        <v>50</v>
      </c>
      <c r="T154" s="208">
        <f t="shared" si="56"/>
        <v>0.36</v>
      </c>
      <c r="U154" s="214"/>
      <c r="V154" s="21">
        <f t="shared" si="59"/>
        <v>0.36666666666666664</v>
      </c>
    </row>
    <row r="155" spans="1:22" ht="154.15" customHeight="1" x14ac:dyDescent="0.25">
      <c r="A155" s="381"/>
      <c r="B155" s="119" t="s">
        <v>57</v>
      </c>
      <c r="C155" s="190" t="s">
        <v>353</v>
      </c>
      <c r="D155" s="156" t="s">
        <v>361</v>
      </c>
      <c r="E155" s="120" t="s">
        <v>362</v>
      </c>
      <c r="F155" s="157" t="s">
        <v>430</v>
      </c>
      <c r="G155" s="228">
        <v>200</v>
      </c>
      <c r="H155" s="209">
        <v>71</v>
      </c>
      <c r="I155" s="229">
        <v>50</v>
      </c>
      <c r="J155" s="34">
        <f t="shared" si="60"/>
        <v>1.42</v>
      </c>
      <c r="K155" s="213"/>
      <c r="L155" s="230">
        <v>0</v>
      </c>
      <c r="M155" s="205">
        <v>76</v>
      </c>
      <c r="N155" s="231">
        <v>50</v>
      </c>
      <c r="O155" s="204">
        <f t="shared" si="52"/>
        <v>1.52</v>
      </c>
      <c r="P155" s="205"/>
      <c r="Q155" s="26">
        <f t="shared" si="58"/>
        <v>0.73499999999999999</v>
      </c>
      <c r="R155" s="214">
        <v>75</v>
      </c>
      <c r="S155" s="232">
        <v>50</v>
      </c>
      <c r="T155" s="208">
        <f t="shared" si="56"/>
        <v>1.5</v>
      </c>
      <c r="U155" s="214"/>
      <c r="V155" s="21">
        <f t="shared" si="59"/>
        <v>1.1100000000000001</v>
      </c>
    </row>
    <row r="156" spans="1:22" ht="185.45" customHeight="1" x14ac:dyDescent="0.25">
      <c r="A156" s="381"/>
      <c r="B156" s="119" t="s">
        <v>57</v>
      </c>
      <c r="C156" s="190" t="s">
        <v>353</v>
      </c>
      <c r="D156" s="156" t="s">
        <v>363</v>
      </c>
      <c r="E156" s="120" t="s">
        <v>364</v>
      </c>
      <c r="F156" s="157" t="s">
        <v>372</v>
      </c>
      <c r="G156" s="228">
        <v>8</v>
      </c>
      <c r="H156" s="209">
        <v>0</v>
      </c>
      <c r="I156" s="229">
        <v>2</v>
      </c>
      <c r="J156" s="34">
        <f t="shared" si="60"/>
        <v>0</v>
      </c>
      <c r="K156" s="213"/>
      <c r="L156" s="230">
        <v>0</v>
      </c>
      <c r="M156" s="205">
        <v>2</v>
      </c>
      <c r="N156" s="231">
        <v>2</v>
      </c>
      <c r="O156" s="204">
        <f t="shared" si="52"/>
        <v>1</v>
      </c>
      <c r="P156" s="205"/>
      <c r="Q156" s="26">
        <f t="shared" si="58"/>
        <v>0.25</v>
      </c>
      <c r="R156" s="214">
        <v>5</v>
      </c>
      <c r="S156" s="232">
        <v>2</v>
      </c>
      <c r="T156" s="208">
        <f t="shared" si="56"/>
        <v>2.5</v>
      </c>
      <c r="U156" s="214"/>
      <c r="V156" s="21">
        <f t="shared" si="59"/>
        <v>0.875</v>
      </c>
    </row>
    <row r="157" spans="1:22" ht="86.25" customHeight="1" x14ac:dyDescent="0.25">
      <c r="A157" s="381"/>
      <c r="B157" s="119" t="s">
        <v>57</v>
      </c>
      <c r="C157" s="190" t="s">
        <v>353</v>
      </c>
      <c r="D157" s="156" t="s">
        <v>365</v>
      </c>
      <c r="E157" s="120" t="s">
        <v>366</v>
      </c>
      <c r="F157" s="157" t="s">
        <v>373</v>
      </c>
      <c r="G157" s="228">
        <v>2</v>
      </c>
      <c r="H157" s="209">
        <v>0</v>
      </c>
      <c r="I157" s="229">
        <v>0</v>
      </c>
      <c r="J157" s="34">
        <f t="shared" si="60"/>
        <v>0</v>
      </c>
      <c r="K157" s="213"/>
      <c r="L157" s="230">
        <v>0</v>
      </c>
      <c r="M157" s="205">
        <v>1</v>
      </c>
      <c r="N157" s="231">
        <v>1</v>
      </c>
      <c r="O157" s="204">
        <f t="shared" si="52"/>
        <v>1</v>
      </c>
      <c r="P157" s="205"/>
      <c r="Q157" s="26">
        <f t="shared" si="58"/>
        <v>0.5</v>
      </c>
      <c r="R157" s="214">
        <v>1</v>
      </c>
      <c r="S157" s="232">
        <v>0</v>
      </c>
      <c r="T157" s="208">
        <f t="shared" si="56"/>
        <v>0</v>
      </c>
      <c r="U157" s="214"/>
      <c r="V157" s="21">
        <f t="shared" si="59"/>
        <v>1</v>
      </c>
    </row>
    <row r="158" spans="1:22" ht="99.75" customHeight="1" x14ac:dyDescent="0.25">
      <c r="A158" s="381"/>
      <c r="B158" s="119" t="s">
        <v>57</v>
      </c>
      <c r="C158" s="190" t="s">
        <v>353</v>
      </c>
      <c r="D158" s="156" t="s">
        <v>367</v>
      </c>
      <c r="E158" s="120" t="s">
        <v>368</v>
      </c>
      <c r="F158" s="157" t="s">
        <v>431</v>
      </c>
      <c r="G158" s="228">
        <v>10</v>
      </c>
      <c r="H158" s="209">
        <v>5</v>
      </c>
      <c r="I158" s="229">
        <v>2</v>
      </c>
      <c r="J158" s="34">
        <f t="shared" si="60"/>
        <v>2.5</v>
      </c>
      <c r="K158" s="213"/>
      <c r="L158" s="230">
        <v>0</v>
      </c>
      <c r="M158" s="205">
        <v>9</v>
      </c>
      <c r="N158" s="231">
        <v>2</v>
      </c>
      <c r="O158" s="204">
        <f t="shared" si="52"/>
        <v>4.5</v>
      </c>
      <c r="P158" s="205"/>
      <c r="Q158" s="26">
        <f t="shared" si="58"/>
        <v>1.4</v>
      </c>
      <c r="R158" s="214">
        <v>1</v>
      </c>
      <c r="S158" s="232">
        <v>3</v>
      </c>
      <c r="T158" s="208">
        <f t="shared" si="56"/>
        <v>0.33333333333333331</v>
      </c>
      <c r="U158" s="214"/>
      <c r="V158" s="21">
        <f t="shared" si="59"/>
        <v>1.5</v>
      </c>
    </row>
    <row r="159" spans="1:22" ht="142.5" customHeight="1" x14ac:dyDescent="0.25">
      <c r="A159" s="381"/>
      <c r="B159" s="119" t="s">
        <v>59</v>
      </c>
      <c r="C159" s="416" t="s">
        <v>535</v>
      </c>
      <c r="D159" s="120" t="s">
        <v>536</v>
      </c>
      <c r="E159" s="120" t="s">
        <v>374</v>
      </c>
      <c r="F159" s="122" t="s">
        <v>665</v>
      </c>
      <c r="G159" s="215">
        <v>160</v>
      </c>
      <c r="H159" s="211">
        <v>40</v>
      </c>
      <c r="I159" s="212">
        <v>40</v>
      </c>
      <c r="J159" s="34">
        <f t="shared" ref="J159:J180" si="61">IFERROR((H159/I159),0)</f>
        <v>1</v>
      </c>
      <c r="K159" s="213"/>
      <c r="L159" s="22">
        <f t="shared" si="51"/>
        <v>0.25</v>
      </c>
      <c r="M159" s="202">
        <v>40</v>
      </c>
      <c r="N159" s="203">
        <v>40</v>
      </c>
      <c r="O159" s="29">
        <f t="shared" ref="O159:O180" si="62">IFERROR((M159/N159),0)</f>
        <v>1</v>
      </c>
      <c r="P159" s="205"/>
      <c r="Q159" s="30">
        <v>0.5</v>
      </c>
      <c r="R159" s="206">
        <v>40</v>
      </c>
      <c r="S159" s="207">
        <v>40</v>
      </c>
      <c r="T159" s="91">
        <f t="shared" ref="T159:T201" si="63">IFERROR((R159/S159),0)</f>
        <v>1</v>
      </c>
      <c r="U159" s="93"/>
      <c r="V159" s="92">
        <v>0.75</v>
      </c>
    </row>
    <row r="160" spans="1:22" ht="127.15" customHeight="1" x14ac:dyDescent="0.25">
      <c r="A160" s="381"/>
      <c r="B160" s="119" t="s">
        <v>59</v>
      </c>
      <c r="C160" s="417"/>
      <c r="D160" s="125" t="s">
        <v>537</v>
      </c>
      <c r="E160" s="125" t="s">
        <v>376</v>
      </c>
      <c r="F160" s="125" t="s">
        <v>666</v>
      </c>
      <c r="G160" s="217">
        <v>6</v>
      </c>
      <c r="H160" s="211">
        <v>1</v>
      </c>
      <c r="I160" s="212">
        <v>1</v>
      </c>
      <c r="J160" s="34">
        <f t="shared" si="61"/>
        <v>1</v>
      </c>
      <c r="K160" s="213"/>
      <c r="L160" s="22">
        <f t="shared" si="51"/>
        <v>0.16666666666666666</v>
      </c>
      <c r="M160" s="85">
        <v>2</v>
      </c>
      <c r="N160" s="203">
        <v>2</v>
      </c>
      <c r="O160" s="29">
        <f t="shared" si="62"/>
        <v>1</v>
      </c>
      <c r="P160" s="220"/>
      <c r="Q160" s="30">
        <v>0.5</v>
      </c>
      <c r="R160" s="94">
        <v>2</v>
      </c>
      <c r="S160" s="207">
        <v>2</v>
      </c>
      <c r="T160" s="91">
        <f t="shared" si="63"/>
        <v>1</v>
      </c>
      <c r="U160" s="224"/>
      <c r="V160" s="92">
        <v>0.8</v>
      </c>
    </row>
    <row r="161" spans="1:22" ht="171" customHeight="1" x14ac:dyDescent="0.25">
      <c r="A161" s="381"/>
      <c r="B161" s="119" t="s">
        <v>59</v>
      </c>
      <c r="C161" s="417"/>
      <c r="D161" s="122" t="s">
        <v>538</v>
      </c>
      <c r="E161" s="120" t="s">
        <v>375</v>
      </c>
      <c r="F161" s="122" t="s">
        <v>667</v>
      </c>
      <c r="G161" s="215">
        <v>160</v>
      </c>
      <c r="H161" s="211">
        <v>40</v>
      </c>
      <c r="I161" s="212">
        <v>40</v>
      </c>
      <c r="J161" s="34">
        <f t="shared" si="61"/>
        <v>1</v>
      </c>
      <c r="K161" s="213"/>
      <c r="L161" s="22">
        <f t="shared" si="51"/>
        <v>0.25</v>
      </c>
      <c r="M161" s="202">
        <v>40</v>
      </c>
      <c r="N161" s="203">
        <v>40</v>
      </c>
      <c r="O161" s="29">
        <f t="shared" si="62"/>
        <v>1</v>
      </c>
      <c r="P161" s="221"/>
      <c r="Q161" s="30">
        <v>0.5</v>
      </c>
      <c r="R161" s="206">
        <v>40</v>
      </c>
      <c r="S161" s="207">
        <v>40</v>
      </c>
      <c r="T161" s="91">
        <f t="shared" si="63"/>
        <v>1</v>
      </c>
      <c r="U161" s="225"/>
      <c r="V161" s="92">
        <v>0.75</v>
      </c>
    </row>
    <row r="162" spans="1:22" ht="79.150000000000006" customHeight="1" x14ac:dyDescent="0.25">
      <c r="A162" s="381"/>
      <c r="B162" s="119" t="s">
        <v>59</v>
      </c>
      <c r="C162" s="417"/>
      <c r="D162" s="122" t="s">
        <v>539</v>
      </c>
      <c r="E162" s="120" t="s">
        <v>377</v>
      </c>
      <c r="F162" s="122" t="s">
        <v>668</v>
      </c>
      <c r="G162" s="215">
        <v>160</v>
      </c>
      <c r="H162" s="211">
        <v>40</v>
      </c>
      <c r="I162" s="212">
        <v>40</v>
      </c>
      <c r="J162" s="34">
        <f t="shared" si="61"/>
        <v>1</v>
      </c>
      <c r="K162" s="213"/>
      <c r="L162" s="22">
        <f t="shared" si="51"/>
        <v>0.25</v>
      </c>
      <c r="M162" s="202">
        <v>40</v>
      </c>
      <c r="N162" s="203">
        <v>40</v>
      </c>
      <c r="O162" s="29">
        <f t="shared" si="62"/>
        <v>1</v>
      </c>
      <c r="P162" s="205"/>
      <c r="Q162" s="30">
        <v>0.5</v>
      </c>
      <c r="R162" s="206">
        <v>40</v>
      </c>
      <c r="S162" s="207">
        <v>40</v>
      </c>
      <c r="T162" s="91">
        <f t="shared" si="63"/>
        <v>1</v>
      </c>
      <c r="U162" s="210"/>
      <c r="V162" s="92">
        <v>0.75</v>
      </c>
    </row>
    <row r="163" spans="1:22" ht="142.5" customHeight="1" x14ac:dyDescent="0.25">
      <c r="A163" s="381"/>
      <c r="B163" s="119" t="s">
        <v>59</v>
      </c>
      <c r="C163" s="418"/>
      <c r="D163" s="122" t="s">
        <v>540</v>
      </c>
      <c r="E163" s="120" t="s">
        <v>541</v>
      </c>
      <c r="F163" s="122" t="s">
        <v>669</v>
      </c>
      <c r="G163" s="215">
        <v>40</v>
      </c>
      <c r="H163" s="211">
        <v>38</v>
      </c>
      <c r="I163" s="212">
        <v>40</v>
      </c>
      <c r="J163" s="34">
        <f t="shared" si="61"/>
        <v>0.95</v>
      </c>
      <c r="K163" s="213" t="s">
        <v>670</v>
      </c>
      <c r="L163" s="22">
        <f t="shared" si="51"/>
        <v>0.95</v>
      </c>
      <c r="M163" s="85">
        <v>2</v>
      </c>
      <c r="N163" s="203">
        <v>0</v>
      </c>
      <c r="O163" s="29">
        <f t="shared" si="62"/>
        <v>0</v>
      </c>
      <c r="P163" s="220" t="s">
        <v>876</v>
      </c>
      <c r="Q163" s="30">
        <v>1</v>
      </c>
      <c r="R163" s="94">
        <v>0</v>
      </c>
      <c r="S163" s="207">
        <v>0</v>
      </c>
      <c r="T163" s="91">
        <f t="shared" si="63"/>
        <v>0</v>
      </c>
      <c r="U163" s="224"/>
      <c r="V163" s="92">
        <f t="shared" ref="V163:V173" si="64">IFERROR(IF(Q163="Según demanda",R163/S163,R163/Q163),0)</f>
        <v>0</v>
      </c>
    </row>
    <row r="164" spans="1:22" ht="71.25" customHeight="1" x14ac:dyDescent="0.25">
      <c r="A164" s="381"/>
      <c r="B164" s="119" t="s">
        <v>59</v>
      </c>
      <c r="C164" s="416" t="s">
        <v>542</v>
      </c>
      <c r="D164" s="122" t="s">
        <v>543</v>
      </c>
      <c r="E164" s="120" t="s">
        <v>544</v>
      </c>
      <c r="F164" s="122" t="s">
        <v>671</v>
      </c>
      <c r="G164" s="215">
        <v>1</v>
      </c>
      <c r="H164" s="211">
        <v>1</v>
      </c>
      <c r="I164" s="212">
        <v>1</v>
      </c>
      <c r="J164" s="34">
        <f t="shared" si="61"/>
        <v>1</v>
      </c>
      <c r="K164" s="213"/>
      <c r="L164" s="22">
        <f t="shared" si="51"/>
        <v>1</v>
      </c>
      <c r="M164" s="202">
        <v>0</v>
      </c>
      <c r="N164" s="203">
        <v>0</v>
      </c>
      <c r="O164" s="29">
        <f t="shared" si="62"/>
        <v>0</v>
      </c>
      <c r="P164" s="221" t="s">
        <v>877</v>
      </c>
      <c r="Q164" s="30">
        <f t="shared" ref="Q164:Q173" si="65">IFERROR(IF(L164="Según demanda",M164/N164,M164/L164),0)</f>
        <v>0</v>
      </c>
      <c r="R164" s="206">
        <v>0</v>
      </c>
      <c r="S164" s="207">
        <v>0</v>
      </c>
      <c r="T164" s="91">
        <f t="shared" si="63"/>
        <v>0</v>
      </c>
      <c r="U164" s="225" t="s">
        <v>877</v>
      </c>
      <c r="V164" s="92">
        <f t="shared" si="64"/>
        <v>0</v>
      </c>
    </row>
    <row r="165" spans="1:22" ht="71.25" customHeight="1" x14ac:dyDescent="0.25">
      <c r="A165" s="381"/>
      <c r="B165" s="119" t="s">
        <v>59</v>
      </c>
      <c r="C165" s="417"/>
      <c r="D165" s="122" t="s">
        <v>545</v>
      </c>
      <c r="E165" s="120" t="s">
        <v>546</v>
      </c>
      <c r="F165" s="122" t="s">
        <v>672</v>
      </c>
      <c r="G165" s="215" t="s">
        <v>577</v>
      </c>
      <c r="H165" s="211">
        <v>80</v>
      </c>
      <c r="I165" s="212">
        <v>80</v>
      </c>
      <c r="J165" s="34">
        <f t="shared" si="61"/>
        <v>1</v>
      </c>
      <c r="K165" s="213"/>
      <c r="L165" s="22">
        <f t="shared" si="51"/>
        <v>0</v>
      </c>
      <c r="M165" s="85">
        <v>0</v>
      </c>
      <c r="N165" s="203">
        <v>0</v>
      </c>
      <c r="O165" s="29">
        <f t="shared" si="62"/>
        <v>0</v>
      </c>
      <c r="P165" s="222"/>
      <c r="Q165" s="30">
        <f t="shared" si="65"/>
        <v>0</v>
      </c>
      <c r="R165" s="94">
        <v>0</v>
      </c>
      <c r="S165" s="207">
        <v>0</v>
      </c>
      <c r="T165" s="91">
        <f t="shared" si="63"/>
        <v>0</v>
      </c>
      <c r="U165" s="226" t="s">
        <v>673</v>
      </c>
      <c r="V165" s="92">
        <f t="shared" si="64"/>
        <v>0</v>
      </c>
    </row>
    <row r="166" spans="1:22" ht="57" customHeight="1" x14ac:dyDescent="0.25">
      <c r="A166" s="381"/>
      <c r="B166" s="119" t="s">
        <v>59</v>
      </c>
      <c r="C166" s="417"/>
      <c r="D166" s="122" t="s">
        <v>547</v>
      </c>
      <c r="E166" s="120" t="s">
        <v>548</v>
      </c>
      <c r="F166" s="122" t="s">
        <v>674</v>
      </c>
      <c r="G166" s="215" t="s">
        <v>675</v>
      </c>
      <c r="H166" s="211">
        <v>80</v>
      </c>
      <c r="I166" s="212">
        <v>80</v>
      </c>
      <c r="J166" s="34">
        <f t="shared" si="61"/>
        <v>1</v>
      </c>
      <c r="K166" s="213"/>
      <c r="L166" s="22">
        <f t="shared" si="51"/>
        <v>1</v>
      </c>
      <c r="M166" s="85">
        <v>120</v>
      </c>
      <c r="N166" s="203">
        <v>120</v>
      </c>
      <c r="O166" s="29">
        <f t="shared" si="62"/>
        <v>1</v>
      </c>
      <c r="P166" s="222"/>
      <c r="Q166" s="30">
        <v>0.5</v>
      </c>
      <c r="R166" s="94">
        <v>120</v>
      </c>
      <c r="S166" s="207">
        <v>120</v>
      </c>
      <c r="T166" s="91">
        <f t="shared" si="63"/>
        <v>1</v>
      </c>
      <c r="U166" s="227"/>
      <c r="V166" s="92">
        <v>0.75</v>
      </c>
    </row>
    <row r="167" spans="1:22" ht="42.75" x14ac:dyDescent="0.25">
      <c r="A167" s="381"/>
      <c r="B167" s="119" t="s">
        <v>59</v>
      </c>
      <c r="C167" s="417"/>
      <c r="D167" s="120" t="s">
        <v>676</v>
      </c>
      <c r="E167" s="133" t="s">
        <v>378</v>
      </c>
      <c r="F167" s="122" t="s">
        <v>677</v>
      </c>
      <c r="G167" s="216">
        <v>80</v>
      </c>
      <c r="H167" s="211">
        <v>0</v>
      </c>
      <c r="I167" s="212">
        <v>0</v>
      </c>
      <c r="J167" s="34">
        <f t="shared" si="61"/>
        <v>0</v>
      </c>
      <c r="K167" s="213" t="s">
        <v>678</v>
      </c>
      <c r="L167" s="22">
        <f t="shared" si="51"/>
        <v>0</v>
      </c>
      <c r="M167" s="85">
        <v>40</v>
      </c>
      <c r="N167" s="202">
        <v>40</v>
      </c>
      <c r="O167" s="29">
        <f t="shared" si="62"/>
        <v>1</v>
      </c>
      <c r="P167" s="223" t="s">
        <v>679</v>
      </c>
      <c r="Q167" s="30">
        <v>0.5</v>
      </c>
      <c r="R167" s="94">
        <v>40</v>
      </c>
      <c r="S167" s="206">
        <v>40</v>
      </c>
      <c r="T167" s="91">
        <f t="shared" si="63"/>
        <v>1</v>
      </c>
      <c r="U167" s="214"/>
      <c r="V167" s="92">
        <v>1</v>
      </c>
    </row>
    <row r="168" spans="1:22" ht="57" x14ac:dyDescent="0.25">
      <c r="A168" s="381"/>
      <c r="B168" s="119" t="s">
        <v>59</v>
      </c>
      <c r="C168" s="417" t="s">
        <v>549</v>
      </c>
      <c r="D168" s="122" t="s">
        <v>680</v>
      </c>
      <c r="E168" s="120" t="s">
        <v>550</v>
      </c>
      <c r="F168" s="122" t="s">
        <v>681</v>
      </c>
      <c r="G168" s="215">
        <v>4</v>
      </c>
      <c r="H168" s="211">
        <v>1</v>
      </c>
      <c r="I168" s="212">
        <v>1</v>
      </c>
      <c r="J168" s="34">
        <f t="shared" si="61"/>
        <v>1</v>
      </c>
      <c r="K168" s="213" t="s">
        <v>682</v>
      </c>
      <c r="L168" s="22">
        <f t="shared" si="51"/>
        <v>0.25</v>
      </c>
      <c r="M168" s="85">
        <v>1</v>
      </c>
      <c r="N168" s="202">
        <v>1</v>
      </c>
      <c r="O168" s="29">
        <f t="shared" si="62"/>
        <v>1</v>
      </c>
      <c r="P168" s="205" t="s">
        <v>683</v>
      </c>
      <c r="Q168" s="30">
        <v>0.5</v>
      </c>
      <c r="R168" s="207">
        <v>1</v>
      </c>
      <c r="S168" s="207">
        <v>1</v>
      </c>
      <c r="T168" s="91">
        <f t="shared" si="63"/>
        <v>1</v>
      </c>
      <c r="U168" s="214" t="s">
        <v>684</v>
      </c>
      <c r="V168" s="92">
        <v>0.75</v>
      </c>
    </row>
    <row r="169" spans="1:22" ht="42.75" x14ac:dyDescent="0.25">
      <c r="A169" s="381"/>
      <c r="B169" s="119" t="s">
        <v>59</v>
      </c>
      <c r="C169" s="417"/>
      <c r="D169" s="122" t="s">
        <v>551</v>
      </c>
      <c r="E169" s="120" t="s">
        <v>552</v>
      </c>
      <c r="F169" s="122" t="s">
        <v>685</v>
      </c>
      <c r="G169" s="215" t="s">
        <v>675</v>
      </c>
      <c r="H169" s="211">
        <v>0</v>
      </c>
      <c r="I169" s="211">
        <v>0</v>
      </c>
      <c r="J169" s="34">
        <f t="shared" si="61"/>
        <v>0</v>
      </c>
      <c r="K169" s="213" t="s">
        <v>678</v>
      </c>
      <c r="L169" s="22">
        <v>0.25</v>
      </c>
      <c r="M169" s="205">
        <v>7</v>
      </c>
      <c r="N169" s="202">
        <v>7</v>
      </c>
      <c r="O169" s="29">
        <f t="shared" si="62"/>
        <v>1</v>
      </c>
      <c r="P169" s="221"/>
      <c r="Q169" s="30">
        <v>0.5</v>
      </c>
      <c r="R169" s="214">
        <v>7</v>
      </c>
      <c r="S169" s="206">
        <v>7</v>
      </c>
      <c r="T169" s="91">
        <f t="shared" si="63"/>
        <v>1</v>
      </c>
      <c r="U169" s="225"/>
      <c r="V169" s="92">
        <v>0.75</v>
      </c>
    </row>
    <row r="170" spans="1:22" ht="57" x14ac:dyDescent="0.25">
      <c r="A170" s="381"/>
      <c r="B170" s="119" t="s">
        <v>60</v>
      </c>
      <c r="C170" s="417"/>
      <c r="D170" s="120" t="s">
        <v>553</v>
      </c>
      <c r="E170" s="120" t="s">
        <v>375</v>
      </c>
      <c r="F170" s="122" t="s">
        <v>686</v>
      </c>
      <c r="G170" s="215" t="s">
        <v>675</v>
      </c>
      <c r="H170" s="211">
        <v>26</v>
      </c>
      <c r="I170" s="211">
        <v>26</v>
      </c>
      <c r="J170" s="34">
        <f t="shared" si="61"/>
        <v>1</v>
      </c>
      <c r="K170" s="213"/>
      <c r="L170" s="22">
        <v>0.25</v>
      </c>
      <c r="M170" s="205">
        <v>22</v>
      </c>
      <c r="N170" s="202">
        <v>22</v>
      </c>
      <c r="O170" s="29">
        <f t="shared" si="62"/>
        <v>1</v>
      </c>
      <c r="P170" s="205"/>
      <c r="Q170" s="30">
        <v>0.5</v>
      </c>
      <c r="R170" s="93">
        <v>24</v>
      </c>
      <c r="S170" s="206">
        <v>24</v>
      </c>
      <c r="T170" s="91">
        <f t="shared" si="63"/>
        <v>1</v>
      </c>
      <c r="U170" s="214"/>
      <c r="V170" s="92">
        <v>0.75</v>
      </c>
    </row>
    <row r="171" spans="1:22" ht="42.75" x14ac:dyDescent="0.25">
      <c r="A171" s="381"/>
      <c r="B171" s="119" t="s">
        <v>60</v>
      </c>
      <c r="C171" s="417"/>
      <c r="D171" s="122" t="s">
        <v>687</v>
      </c>
      <c r="E171" s="134" t="s">
        <v>379</v>
      </c>
      <c r="F171" s="122" t="s">
        <v>688</v>
      </c>
      <c r="G171" s="216">
        <v>2</v>
      </c>
      <c r="H171" s="211">
        <v>0</v>
      </c>
      <c r="I171" s="212">
        <v>0</v>
      </c>
      <c r="J171" s="34">
        <f t="shared" si="61"/>
        <v>0</v>
      </c>
      <c r="K171" s="213" t="s">
        <v>678</v>
      </c>
      <c r="L171" s="22">
        <f t="shared" si="51"/>
        <v>0</v>
      </c>
      <c r="M171" s="85">
        <v>1</v>
      </c>
      <c r="N171" s="203">
        <v>1</v>
      </c>
      <c r="O171" s="29">
        <f t="shared" si="62"/>
        <v>1</v>
      </c>
      <c r="P171" s="205" t="s">
        <v>689</v>
      </c>
      <c r="Q171" s="30">
        <v>0.5</v>
      </c>
      <c r="R171" s="94">
        <v>1</v>
      </c>
      <c r="S171" s="207">
        <v>1</v>
      </c>
      <c r="T171" s="91">
        <f t="shared" si="63"/>
        <v>1</v>
      </c>
      <c r="U171" s="214" t="s">
        <v>690</v>
      </c>
      <c r="V171" s="92">
        <v>1</v>
      </c>
    </row>
    <row r="172" spans="1:22" ht="71.25" x14ac:dyDescent="0.25">
      <c r="A172" s="381"/>
      <c r="B172" s="119" t="s">
        <v>60</v>
      </c>
      <c r="C172" s="417"/>
      <c r="D172" s="122" t="s">
        <v>691</v>
      </c>
      <c r="E172" s="120" t="s">
        <v>692</v>
      </c>
      <c r="F172" s="120" t="s">
        <v>693</v>
      </c>
      <c r="G172" s="215" t="s">
        <v>675</v>
      </c>
      <c r="H172" s="211">
        <v>0</v>
      </c>
      <c r="I172" s="212">
        <v>0</v>
      </c>
      <c r="J172" s="34">
        <f t="shared" si="61"/>
        <v>0</v>
      </c>
      <c r="K172" s="213" t="s">
        <v>678</v>
      </c>
      <c r="L172" s="22">
        <v>0</v>
      </c>
      <c r="M172" s="85">
        <v>1</v>
      </c>
      <c r="N172" s="203">
        <v>1</v>
      </c>
      <c r="O172" s="29">
        <f t="shared" si="62"/>
        <v>1</v>
      </c>
      <c r="P172" s="205"/>
      <c r="Q172" s="30">
        <v>0.5</v>
      </c>
      <c r="R172" s="207">
        <v>7</v>
      </c>
      <c r="S172" s="207">
        <v>7</v>
      </c>
      <c r="T172" s="91">
        <f t="shared" si="63"/>
        <v>1</v>
      </c>
      <c r="U172" s="214" t="s">
        <v>690</v>
      </c>
      <c r="V172" s="92">
        <v>0.75</v>
      </c>
    </row>
    <row r="173" spans="1:22" ht="57" x14ac:dyDescent="0.25">
      <c r="A173" s="381"/>
      <c r="B173" s="119" t="s">
        <v>60</v>
      </c>
      <c r="C173" s="417"/>
      <c r="D173" s="122" t="s">
        <v>694</v>
      </c>
      <c r="E173" s="120" t="s">
        <v>695</v>
      </c>
      <c r="F173" s="122" t="s">
        <v>696</v>
      </c>
      <c r="G173" s="215">
        <v>1</v>
      </c>
      <c r="H173" s="211">
        <v>0</v>
      </c>
      <c r="I173" s="212">
        <v>0</v>
      </c>
      <c r="J173" s="34">
        <f t="shared" si="61"/>
        <v>0</v>
      </c>
      <c r="K173" s="213" t="s">
        <v>678</v>
      </c>
      <c r="L173" s="22">
        <f t="shared" si="51"/>
        <v>0</v>
      </c>
      <c r="M173" s="85">
        <v>0</v>
      </c>
      <c r="N173" s="203">
        <v>0</v>
      </c>
      <c r="O173" s="29">
        <f t="shared" si="62"/>
        <v>0</v>
      </c>
      <c r="P173" s="205"/>
      <c r="Q173" s="30">
        <f t="shared" si="65"/>
        <v>0</v>
      </c>
      <c r="R173" s="207">
        <v>0</v>
      </c>
      <c r="S173" s="207">
        <v>0</v>
      </c>
      <c r="T173" s="91">
        <f t="shared" si="63"/>
        <v>0</v>
      </c>
      <c r="U173" s="214" t="s">
        <v>697</v>
      </c>
      <c r="V173" s="92">
        <f t="shared" si="64"/>
        <v>0</v>
      </c>
    </row>
    <row r="174" spans="1:22" ht="99.75" x14ac:dyDescent="0.25">
      <c r="A174" s="381"/>
      <c r="B174" s="119" t="s">
        <v>60</v>
      </c>
      <c r="C174" s="417"/>
      <c r="D174" s="122" t="s">
        <v>698</v>
      </c>
      <c r="E174" s="120" t="s">
        <v>699</v>
      </c>
      <c r="F174" s="120" t="s">
        <v>700</v>
      </c>
      <c r="G174" s="215" t="s">
        <v>675</v>
      </c>
      <c r="H174" s="211">
        <v>38</v>
      </c>
      <c r="I174" s="212">
        <v>42</v>
      </c>
      <c r="J174" s="34">
        <f t="shared" si="61"/>
        <v>0.90476190476190477</v>
      </c>
      <c r="K174" s="213"/>
      <c r="L174" s="22">
        <v>0.22</v>
      </c>
      <c r="M174" s="85">
        <v>23</v>
      </c>
      <c r="N174" s="203">
        <v>28</v>
      </c>
      <c r="O174" s="29">
        <f t="shared" si="62"/>
        <v>0.8214285714285714</v>
      </c>
      <c r="P174" s="205"/>
      <c r="Q174" s="30">
        <v>0.46</v>
      </c>
      <c r="R174" s="207">
        <v>29</v>
      </c>
      <c r="S174" s="207">
        <v>32</v>
      </c>
      <c r="T174" s="91">
        <f t="shared" si="63"/>
        <v>0.90625</v>
      </c>
      <c r="U174" s="214"/>
      <c r="V174" s="92">
        <v>0.71</v>
      </c>
    </row>
    <row r="175" spans="1:22" ht="28.5" x14ac:dyDescent="0.25">
      <c r="A175" s="381"/>
      <c r="B175" s="119" t="s">
        <v>60</v>
      </c>
      <c r="C175" s="418"/>
      <c r="D175" s="122" t="s">
        <v>701</v>
      </c>
      <c r="E175" s="120" t="s">
        <v>375</v>
      </c>
      <c r="F175" s="122" t="s">
        <v>686</v>
      </c>
      <c r="G175" s="215" t="s">
        <v>675</v>
      </c>
      <c r="H175" s="211">
        <v>30</v>
      </c>
      <c r="I175" s="212">
        <v>30</v>
      </c>
      <c r="J175" s="34">
        <f t="shared" si="61"/>
        <v>1</v>
      </c>
      <c r="K175" s="213"/>
      <c r="L175" s="22">
        <v>0.25</v>
      </c>
      <c r="M175" s="85">
        <v>23</v>
      </c>
      <c r="N175" s="203">
        <v>23</v>
      </c>
      <c r="O175" s="29">
        <f t="shared" si="62"/>
        <v>1</v>
      </c>
      <c r="P175" s="205"/>
      <c r="Q175" s="30">
        <v>0.5</v>
      </c>
      <c r="R175" s="207">
        <v>17</v>
      </c>
      <c r="S175" s="207">
        <v>17</v>
      </c>
      <c r="T175" s="91">
        <f t="shared" si="63"/>
        <v>1</v>
      </c>
      <c r="U175" s="214"/>
      <c r="V175" s="92">
        <v>0.75</v>
      </c>
    </row>
    <row r="176" spans="1:22" ht="142.5" x14ac:dyDescent="0.25">
      <c r="A176" s="381"/>
      <c r="B176" s="119" t="s">
        <v>60</v>
      </c>
      <c r="C176" s="242" t="s">
        <v>702</v>
      </c>
      <c r="D176" s="120" t="s">
        <v>703</v>
      </c>
      <c r="E176" s="120" t="s">
        <v>704</v>
      </c>
      <c r="F176" s="122" t="s">
        <v>686</v>
      </c>
      <c r="G176" s="215">
        <v>64</v>
      </c>
      <c r="H176" s="211">
        <v>9</v>
      </c>
      <c r="I176" s="212">
        <v>16</v>
      </c>
      <c r="J176" s="34">
        <f t="shared" si="61"/>
        <v>0.5625</v>
      </c>
      <c r="K176" s="213"/>
      <c r="L176" s="22">
        <v>0.17</v>
      </c>
      <c r="M176" s="85">
        <v>11</v>
      </c>
      <c r="N176" s="203">
        <v>16</v>
      </c>
      <c r="O176" s="29">
        <f t="shared" si="62"/>
        <v>0.6875</v>
      </c>
      <c r="P176" s="205"/>
      <c r="Q176" s="30">
        <v>0.4</v>
      </c>
      <c r="R176" s="207">
        <v>12</v>
      </c>
      <c r="S176" s="207">
        <v>16</v>
      </c>
      <c r="T176" s="91">
        <f t="shared" si="63"/>
        <v>0.75</v>
      </c>
      <c r="U176" s="214"/>
      <c r="V176" s="92">
        <v>0.68</v>
      </c>
    </row>
    <row r="177" spans="1:22" ht="128.25" x14ac:dyDescent="0.25">
      <c r="A177" s="381"/>
      <c r="B177" s="119" t="s">
        <v>60</v>
      </c>
      <c r="C177" s="332" t="s">
        <v>705</v>
      </c>
      <c r="D177" s="120" t="s">
        <v>706</v>
      </c>
      <c r="E177" s="120" t="s">
        <v>707</v>
      </c>
      <c r="F177" s="122" t="s">
        <v>708</v>
      </c>
      <c r="G177" s="215">
        <v>4</v>
      </c>
      <c r="H177" s="211">
        <v>1</v>
      </c>
      <c r="I177" s="212">
        <v>1</v>
      </c>
      <c r="J177" s="34">
        <f t="shared" si="61"/>
        <v>1</v>
      </c>
      <c r="K177" s="213"/>
      <c r="L177" s="22">
        <f t="shared" si="51"/>
        <v>0.25</v>
      </c>
      <c r="M177" s="202">
        <v>1</v>
      </c>
      <c r="N177" s="203">
        <v>1</v>
      </c>
      <c r="O177" s="29">
        <f t="shared" si="62"/>
        <v>1</v>
      </c>
      <c r="P177" s="205"/>
      <c r="Q177" s="30">
        <v>0.5</v>
      </c>
      <c r="R177" s="207">
        <v>1</v>
      </c>
      <c r="S177" s="207">
        <v>1</v>
      </c>
      <c r="T177" s="91">
        <f t="shared" si="63"/>
        <v>1</v>
      </c>
      <c r="U177" s="214"/>
      <c r="V177" s="92">
        <v>0.75</v>
      </c>
    </row>
    <row r="178" spans="1:22" ht="114" x14ac:dyDescent="0.25">
      <c r="A178" s="381"/>
      <c r="B178" s="119" t="s">
        <v>60</v>
      </c>
      <c r="C178" s="333"/>
      <c r="D178" s="120" t="s">
        <v>709</v>
      </c>
      <c r="E178" s="120" t="s">
        <v>710</v>
      </c>
      <c r="F178" s="122" t="s">
        <v>686</v>
      </c>
      <c r="G178" s="218">
        <v>4</v>
      </c>
      <c r="H178" s="211">
        <v>1</v>
      </c>
      <c r="I178" s="212">
        <v>1</v>
      </c>
      <c r="J178" s="34">
        <f t="shared" si="61"/>
        <v>1</v>
      </c>
      <c r="K178" s="213"/>
      <c r="L178" s="22">
        <f t="shared" ref="L178:L180" si="66">IFERROR(IF(G178="Según demanda",H178/I178,H178/G178),0)</f>
        <v>0.25</v>
      </c>
      <c r="M178" s="202">
        <v>1</v>
      </c>
      <c r="N178" s="203">
        <v>1</v>
      </c>
      <c r="O178" s="29">
        <f t="shared" si="62"/>
        <v>1</v>
      </c>
      <c r="P178" s="205"/>
      <c r="Q178" s="30">
        <v>0.5</v>
      </c>
      <c r="R178" s="206">
        <v>1</v>
      </c>
      <c r="S178" s="207">
        <v>1</v>
      </c>
      <c r="T178" s="91">
        <f t="shared" si="63"/>
        <v>1</v>
      </c>
      <c r="U178" s="214"/>
      <c r="V178" s="92">
        <v>0.75</v>
      </c>
    </row>
    <row r="179" spans="1:22" ht="99.75" x14ac:dyDescent="0.25">
      <c r="A179" s="381"/>
      <c r="B179" s="119" t="s">
        <v>60</v>
      </c>
      <c r="C179" s="333"/>
      <c r="D179" s="120" t="s">
        <v>711</v>
      </c>
      <c r="E179" s="120" t="s">
        <v>712</v>
      </c>
      <c r="F179" s="122" t="s">
        <v>686</v>
      </c>
      <c r="G179" s="218">
        <v>4</v>
      </c>
      <c r="H179" s="211">
        <v>1</v>
      </c>
      <c r="I179" s="212">
        <v>1</v>
      </c>
      <c r="J179" s="34">
        <f t="shared" si="61"/>
        <v>1</v>
      </c>
      <c r="K179" s="213"/>
      <c r="L179" s="22">
        <f t="shared" si="66"/>
        <v>0.25</v>
      </c>
      <c r="M179" s="202">
        <v>1</v>
      </c>
      <c r="N179" s="203">
        <v>1</v>
      </c>
      <c r="O179" s="29">
        <f t="shared" si="62"/>
        <v>1</v>
      </c>
      <c r="P179" s="205"/>
      <c r="Q179" s="30">
        <v>0.5</v>
      </c>
      <c r="R179" s="206">
        <v>1</v>
      </c>
      <c r="S179" s="207">
        <v>1</v>
      </c>
      <c r="T179" s="91">
        <f t="shared" si="63"/>
        <v>1</v>
      </c>
      <c r="U179" s="214"/>
      <c r="V179" s="92">
        <v>0.75</v>
      </c>
    </row>
    <row r="180" spans="1:22" ht="57" x14ac:dyDescent="0.25">
      <c r="A180" s="381"/>
      <c r="B180" s="119" t="s">
        <v>60</v>
      </c>
      <c r="C180" s="334"/>
      <c r="D180" s="125" t="s">
        <v>713</v>
      </c>
      <c r="E180" s="125" t="s">
        <v>714</v>
      </c>
      <c r="F180" s="122" t="s">
        <v>686</v>
      </c>
      <c r="G180" s="217">
        <v>4</v>
      </c>
      <c r="H180" s="45">
        <v>1</v>
      </c>
      <c r="I180" s="45">
        <v>1</v>
      </c>
      <c r="J180" s="34">
        <f t="shared" si="61"/>
        <v>1</v>
      </c>
      <c r="K180" s="34"/>
      <c r="L180" s="22">
        <f t="shared" si="66"/>
        <v>0.25</v>
      </c>
      <c r="M180" s="27">
        <v>1</v>
      </c>
      <c r="N180" s="27">
        <v>1</v>
      </c>
      <c r="O180" s="29">
        <f t="shared" si="62"/>
        <v>1</v>
      </c>
      <c r="P180" s="27"/>
      <c r="Q180" s="30">
        <v>0.5</v>
      </c>
      <c r="R180" s="93">
        <v>1</v>
      </c>
      <c r="S180" s="93">
        <v>1</v>
      </c>
      <c r="T180" s="91">
        <f t="shared" si="63"/>
        <v>1</v>
      </c>
      <c r="U180" s="93"/>
      <c r="V180" s="92">
        <v>0.75</v>
      </c>
    </row>
    <row r="181" spans="1:22" ht="114" x14ac:dyDescent="0.25">
      <c r="A181" s="381"/>
      <c r="B181" s="119" t="s">
        <v>427</v>
      </c>
      <c r="C181" s="191" t="s">
        <v>331</v>
      </c>
      <c r="D181" s="120" t="s">
        <v>332</v>
      </c>
      <c r="E181" s="120" t="s">
        <v>333</v>
      </c>
      <c r="F181" s="120" t="s">
        <v>352</v>
      </c>
      <c r="G181" s="120">
        <v>4</v>
      </c>
      <c r="H181" s="39">
        <v>4</v>
      </c>
      <c r="I181" s="39">
        <v>4</v>
      </c>
      <c r="J181" s="34">
        <v>0</v>
      </c>
      <c r="K181" s="53"/>
      <c r="L181" s="22">
        <v>1</v>
      </c>
      <c r="M181" s="24">
        <v>4</v>
      </c>
      <c r="N181" s="24">
        <v>4</v>
      </c>
      <c r="O181" s="68">
        <v>0</v>
      </c>
      <c r="P181" s="86"/>
      <c r="Q181" s="26">
        <v>1</v>
      </c>
      <c r="R181" s="12">
        <v>4</v>
      </c>
      <c r="S181" s="12">
        <v>4</v>
      </c>
      <c r="T181" s="13">
        <v>0</v>
      </c>
      <c r="U181" s="115"/>
      <c r="V181" s="21" t="s">
        <v>715</v>
      </c>
    </row>
    <row r="182" spans="1:22" ht="71.25" x14ac:dyDescent="0.25">
      <c r="A182" s="381"/>
      <c r="B182" s="119" t="s">
        <v>427</v>
      </c>
      <c r="C182" s="332" t="s">
        <v>334</v>
      </c>
      <c r="D182" s="122" t="s">
        <v>335</v>
      </c>
      <c r="E182" s="120" t="s">
        <v>336</v>
      </c>
      <c r="F182" s="120" t="s">
        <v>716</v>
      </c>
      <c r="G182" s="120">
        <v>12</v>
      </c>
      <c r="H182" s="39">
        <v>4</v>
      </c>
      <c r="I182" s="39">
        <v>4</v>
      </c>
      <c r="J182" s="34">
        <v>0</v>
      </c>
      <c r="K182" s="53" t="s">
        <v>717</v>
      </c>
      <c r="L182" s="22">
        <v>0.33333333333333331</v>
      </c>
      <c r="M182" s="24">
        <v>4</v>
      </c>
      <c r="N182" s="24">
        <v>4</v>
      </c>
      <c r="O182" s="68">
        <v>0</v>
      </c>
      <c r="P182" s="86" t="s">
        <v>717</v>
      </c>
      <c r="Q182" s="26">
        <v>0.33333333333333331</v>
      </c>
      <c r="R182" s="12">
        <v>4</v>
      </c>
      <c r="S182" s="12">
        <v>4</v>
      </c>
      <c r="T182" s="13">
        <v>0</v>
      </c>
      <c r="U182" s="116"/>
      <c r="V182" s="21">
        <v>0.33333333333333331</v>
      </c>
    </row>
    <row r="183" spans="1:22" ht="42.75" x14ac:dyDescent="0.25">
      <c r="A183" s="381"/>
      <c r="B183" s="119" t="s">
        <v>427</v>
      </c>
      <c r="C183" s="334"/>
      <c r="D183" s="122" t="s">
        <v>337</v>
      </c>
      <c r="E183" s="120" t="s">
        <v>338</v>
      </c>
      <c r="F183" s="120" t="s">
        <v>352</v>
      </c>
      <c r="G183" s="120">
        <v>1</v>
      </c>
      <c r="H183" s="39">
        <v>0</v>
      </c>
      <c r="I183" s="39">
        <v>0</v>
      </c>
      <c r="J183" s="34">
        <v>0</v>
      </c>
      <c r="K183" s="53" t="s">
        <v>718</v>
      </c>
      <c r="L183" s="22">
        <v>0</v>
      </c>
      <c r="M183" s="24">
        <v>0</v>
      </c>
      <c r="N183" s="24">
        <v>0</v>
      </c>
      <c r="O183" s="68">
        <v>1</v>
      </c>
      <c r="P183" s="86" t="s">
        <v>718</v>
      </c>
      <c r="Q183" s="26">
        <v>0</v>
      </c>
      <c r="R183" s="12">
        <v>1</v>
      </c>
      <c r="S183" s="12">
        <v>1</v>
      </c>
      <c r="T183" s="13">
        <v>0</v>
      </c>
      <c r="U183" s="116"/>
      <c r="V183" s="21">
        <v>0</v>
      </c>
    </row>
    <row r="184" spans="1:22" ht="71.25" x14ac:dyDescent="0.25">
      <c r="A184" s="381"/>
      <c r="B184" s="119" t="s">
        <v>427</v>
      </c>
      <c r="C184" s="250" t="s">
        <v>339</v>
      </c>
      <c r="D184" s="122" t="s">
        <v>340</v>
      </c>
      <c r="E184" s="120" t="s">
        <v>341</v>
      </c>
      <c r="F184" s="120" t="s">
        <v>719</v>
      </c>
      <c r="G184" s="120">
        <v>12</v>
      </c>
      <c r="H184" s="39">
        <v>4</v>
      </c>
      <c r="I184" s="39">
        <v>4</v>
      </c>
      <c r="J184" s="34">
        <v>1</v>
      </c>
      <c r="K184" s="39" t="s">
        <v>720</v>
      </c>
      <c r="L184" s="22">
        <v>0.33333333333333331</v>
      </c>
      <c r="M184" s="24">
        <v>4</v>
      </c>
      <c r="N184" s="24">
        <v>4</v>
      </c>
      <c r="O184" s="68">
        <v>1</v>
      </c>
      <c r="P184" s="24" t="s">
        <v>720</v>
      </c>
      <c r="Q184" s="26">
        <v>0.33333333333333331</v>
      </c>
      <c r="R184" s="12">
        <v>3</v>
      </c>
      <c r="S184" s="12">
        <v>3</v>
      </c>
      <c r="T184" s="13">
        <v>0</v>
      </c>
      <c r="U184" s="116"/>
      <c r="V184" s="21">
        <v>0.33333333333333331</v>
      </c>
    </row>
    <row r="185" spans="1:22" ht="57" x14ac:dyDescent="0.25">
      <c r="A185" s="381"/>
      <c r="B185" s="119" t="s">
        <v>427</v>
      </c>
      <c r="C185" s="243" t="s">
        <v>342</v>
      </c>
      <c r="D185" s="122" t="s">
        <v>343</v>
      </c>
      <c r="E185" s="120" t="s">
        <v>344</v>
      </c>
      <c r="F185" s="120" t="s">
        <v>721</v>
      </c>
      <c r="G185" s="120">
        <v>12</v>
      </c>
      <c r="H185" s="39">
        <v>3</v>
      </c>
      <c r="I185" s="39">
        <v>3</v>
      </c>
      <c r="J185" s="34">
        <v>0</v>
      </c>
      <c r="K185" s="39" t="s">
        <v>722</v>
      </c>
      <c r="L185" s="22">
        <v>0.33333333333333331</v>
      </c>
      <c r="M185" s="24">
        <v>3</v>
      </c>
      <c r="N185" s="24">
        <v>3</v>
      </c>
      <c r="O185" s="68">
        <v>0</v>
      </c>
      <c r="P185" s="24" t="s">
        <v>723</v>
      </c>
      <c r="Q185" s="26">
        <v>0.33333333333333331</v>
      </c>
      <c r="R185" s="20">
        <v>3</v>
      </c>
      <c r="S185" s="12">
        <v>3</v>
      </c>
      <c r="T185" s="13">
        <v>0</v>
      </c>
      <c r="U185" s="12" t="s">
        <v>723</v>
      </c>
      <c r="V185" s="21">
        <v>0.33333333333333331</v>
      </c>
    </row>
    <row r="186" spans="1:22" ht="85.5" x14ac:dyDescent="0.25">
      <c r="A186" s="381"/>
      <c r="B186" s="119" t="s">
        <v>427</v>
      </c>
      <c r="C186" s="243" t="s">
        <v>345</v>
      </c>
      <c r="D186" s="122" t="s">
        <v>346</v>
      </c>
      <c r="E186" s="120" t="s">
        <v>347</v>
      </c>
      <c r="F186" s="120" t="s">
        <v>724</v>
      </c>
      <c r="G186" s="120">
        <v>12</v>
      </c>
      <c r="H186" s="39">
        <v>3</v>
      </c>
      <c r="I186" s="39">
        <v>3</v>
      </c>
      <c r="J186" s="34">
        <v>0.25</v>
      </c>
      <c r="K186" s="39" t="s">
        <v>725</v>
      </c>
      <c r="L186" s="22">
        <v>0.25</v>
      </c>
      <c r="M186" s="24">
        <v>3</v>
      </c>
      <c r="N186" s="24">
        <v>3</v>
      </c>
      <c r="O186" s="68">
        <v>0</v>
      </c>
      <c r="P186" s="24" t="s">
        <v>726</v>
      </c>
      <c r="Q186" s="26">
        <v>0.25</v>
      </c>
      <c r="R186" s="20">
        <v>3</v>
      </c>
      <c r="S186" s="12">
        <v>3</v>
      </c>
      <c r="T186" s="13">
        <v>0</v>
      </c>
      <c r="U186" s="12" t="s">
        <v>727</v>
      </c>
      <c r="V186" s="21">
        <v>0.25</v>
      </c>
    </row>
    <row r="187" spans="1:22" ht="85.5" x14ac:dyDescent="0.25">
      <c r="A187" s="381"/>
      <c r="B187" s="119" t="s">
        <v>427</v>
      </c>
      <c r="C187" s="242" t="s">
        <v>348</v>
      </c>
      <c r="D187" s="122" t="s">
        <v>349</v>
      </c>
      <c r="E187" s="120" t="s">
        <v>350</v>
      </c>
      <c r="F187" s="120" t="s">
        <v>728</v>
      </c>
      <c r="G187" s="120">
        <v>12</v>
      </c>
      <c r="H187" s="33">
        <v>3</v>
      </c>
      <c r="I187" s="33">
        <v>3</v>
      </c>
      <c r="J187" s="34">
        <v>1</v>
      </c>
      <c r="K187" s="39" t="s">
        <v>729</v>
      </c>
      <c r="L187" s="22">
        <v>0.25</v>
      </c>
      <c r="M187" s="24">
        <v>3</v>
      </c>
      <c r="N187" s="24">
        <v>3</v>
      </c>
      <c r="O187" s="68">
        <v>1</v>
      </c>
      <c r="P187" s="24" t="s">
        <v>729</v>
      </c>
      <c r="Q187" s="26">
        <v>0.25</v>
      </c>
      <c r="R187" s="20">
        <v>3</v>
      </c>
      <c r="S187" s="12">
        <v>3</v>
      </c>
      <c r="T187" s="13">
        <v>0</v>
      </c>
      <c r="U187" s="12" t="s">
        <v>729</v>
      </c>
      <c r="V187" s="21">
        <v>0.25</v>
      </c>
    </row>
    <row r="188" spans="1:22" ht="71.25" x14ac:dyDescent="0.25">
      <c r="A188" s="381"/>
      <c r="B188" s="119" t="s">
        <v>387</v>
      </c>
      <c r="C188" s="243" t="s">
        <v>380</v>
      </c>
      <c r="D188" s="120" t="s">
        <v>381</v>
      </c>
      <c r="E188" s="120" t="s">
        <v>382</v>
      </c>
      <c r="F188" s="120" t="s">
        <v>534</v>
      </c>
      <c r="G188" s="243">
        <v>7</v>
      </c>
      <c r="H188" s="33">
        <v>7</v>
      </c>
      <c r="I188" s="33">
        <v>7</v>
      </c>
      <c r="J188" s="34">
        <f t="shared" ref="J188:J192" si="67">IFERROR((H188/I188),0)</f>
        <v>1</v>
      </c>
      <c r="K188" s="252" t="s">
        <v>651</v>
      </c>
      <c r="L188" s="14">
        <f t="shared" ref="L188:L190" si="68">IFERROR(IF(G188="Según demanda",H188/I188,H188/G188),0)</f>
        <v>1</v>
      </c>
      <c r="M188" s="65">
        <v>0</v>
      </c>
      <c r="N188" s="65">
        <v>0</v>
      </c>
      <c r="O188" s="240">
        <f t="shared" ref="O188:O192" si="69">IFERROR((M188/N188),0)</f>
        <v>0</v>
      </c>
      <c r="P188" s="245" t="s">
        <v>652</v>
      </c>
      <c r="Q188" s="26">
        <v>1</v>
      </c>
      <c r="R188" s="23">
        <v>0</v>
      </c>
      <c r="S188" s="23">
        <v>0</v>
      </c>
      <c r="T188" s="241">
        <f t="shared" ref="T188:T190" si="70">IFERROR((R188/S188),0)</f>
        <v>0</v>
      </c>
      <c r="U188" s="20" t="s">
        <v>653</v>
      </c>
      <c r="V188" s="21">
        <v>0</v>
      </c>
    </row>
    <row r="189" spans="1:22" ht="85.5" x14ac:dyDescent="0.25">
      <c r="A189" s="381"/>
      <c r="B189" s="119" t="s">
        <v>387</v>
      </c>
      <c r="C189" s="243" t="s">
        <v>380</v>
      </c>
      <c r="D189" s="120" t="s">
        <v>383</v>
      </c>
      <c r="E189" s="120" t="s">
        <v>654</v>
      </c>
      <c r="F189" s="120" t="s">
        <v>61</v>
      </c>
      <c r="G189" s="233" t="s">
        <v>855</v>
      </c>
      <c r="H189" s="247">
        <v>432</v>
      </c>
      <c r="I189" s="247">
        <v>451</v>
      </c>
      <c r="J189" s="34">
        <f t="shared" si="67"/>
        <v>0.95787139689578715</v>
      </c>
      <c r="K189" s="54" t="s">
        <v>878</v>
      </c>
      <c r="L189" s="14">
        <v>0.23</v>
      </c>
      <c r="M189" s="251">
        <v>539</v>
      </c>
      <c r="N189" s="239">
        <v>567</v>
      </c>
      <c r="O189" s="240">
        <f t="shared" si="69"/>
        <v>0.95061728395061729</v>
      </c>
      <c r="P189" s="87" t="s">
        <v>655</v>
      </c>
      <c r="Q189" s="26">
        <v>0.45</v>
      </c>
      <c r="R189" s="93">
        <v>524</v>
      </c>
      <c r="S189" s="236">
        <v>566</v>
      </c>
      <c r="T189" s="241">
        <f t="shared" si="70"/>
        <v>0.9257950530035336</v>
      </c>
      <c r="U189" s="93" t="s">
        <v>656</v>
      </c>
      <c r="V189" s="21">
        <v>0.69</v>
      </c>
    </row>
    <row r="190" spans="1:22" ht="114" x14ac:dyDescent="0.25">
      <c r="A190" s="381"/>
      <c r="B190" s="119" t="s">
        <v>387</v>
      </c>
      <c r="C190" s="243" t="s">
        <v>380</v>
      </c>
      <c r="D190" s="120" t="s">
        <v>384</v>
      </c>
      <c r="E190" s="120" t="s">
        <v>657</v>
      </c>
      <c r="F190" s="120" t="s">
        <v>61</v>
      </c>
      <c r="G190" s="254">
        <v>8000</v>
      </c>
      <c r="H190" s="45">
        <v>677</v>
      </c>
      <c r="I190" s="45">
        <v>4000</v>
      </c>
      <c r="J190" s="34">
        <f t="shared" si="67"/>
        <v>0.16925000000000001</v>
      </c>
      <c r="K190" s="247" t="s">
        <v>879</v>
      </c>
      <c r="L190" s="14">
        <f t="shared" si="68"/>
        <v>8.4625000000000006E-2</v>
      </c>
      <c r="M190" s="65">
        <v>7056</v>
      </c>
      <c r="N190" s="239">
        <v>4000</v>
      </c>
      <c r="O190" s="29">
        <f t="shared" si="69"/>
        <v>1.764</v>
      </c>
      <c r="P190" s="251" t="s">
        <v>880</v>
      </c>
      <c r="Q190" s="26">
        <f>(H190+M190)/G190</f>
        <v>0.96662499999999996</v>
      </c>
      <c r="R190" s="93">
        <v>0</v>
      </c>
      <c r="S190" s="237">
        <v>0</v>
      </c>
      <c r="T190" s="241">
        <f t="shared" si="70"/>
        <v>0</v>
      </c>
      <c r="U190" s="93" t="s">
        <v>881</v>
      </c>
      <c r="V190" s="21">
        <f>(H190+M190+R190)/G190</f>
        <v>0.96662499999999996</v>
      </c>
    </row>
    <row r="191" spans="1:22" ht="57" x14ac:dyDescent="0.25">
      <c r="A191" s="381"/>
      <c r="B191" s="119" t="s">
        <v>387</v>
      </c>
      <c r="C191" s="243" t="s">
        <v>380</v>
      </c>
      <c r="D191" s="120" t="s">
        <v>385</v>
      </c>
      <c r="E191" s="120" t="s">
        <v>533</v>
      </c>
      <c r="F191" s="120" t="s">
        <v>534</v>
      </c>
      <c r="G191" s="233">
        <v>1</v>
      </c>
      <c r="H191" s="247">
        <v>1</v>
      </c>
      <c r="I191" s="247">
        <v>1</v>
      </c>
      <c r="J191" s="34">
        <f t="shared" si="67"/>
        <v>1</v>
      </c>
      <c r="K191" s="247" t="s">
        <v>658</v>
      </c>
      <c r="L191" s="22">
        <v>1</v>
      </c>
      <c r="M191" s="251">
        <v>0</v>
      </c>
      <c r="N191" s="239">
        <v>0</v>
      </c>
      <c r="O191" s="29">
        <f t="shared" si="69"/>
        <v>0</v>
      </c>
      <c r="P191" s="251" t="s">
        <v>659</v>
      </c>
      <c r="Q191" s="26">
        <f t="shared" ref="Q191" si="71">(H191+M191)/G191</f>
        <v>1</v>
      </c>
      <c r="R191" s="93">
        <v>0</v>
      </c>
      <c r="S191" s="236">
        <v>0</v>
      </c>
      <c r="T191" s="241">
        <v>0</v>
      </c>
      <c r="U191" s="93" t="s">
        <v>660</v>
      </c>
      <c r="V191" s="21">
        <v>1</v>
      </c>
    </row>
    <row r="192" spans="1:22" ht="57" x14ac:dyDescent="0.25">
      <c r="A192" s="381"/>
      <c r="B192" s="119" t="s">
        <v>387</v>
      </c>
      <c r="C192" s="243" t="s">
        <v>380</v>
      </c>
      <c r="D192" s="120" t="s">
        <v>386</v>
      </c>
      <c r="E192" s="120" t="s">
        <v>661</v>
      </c>
      <c r="F192" s="120" t="s">
        <v>61</v>
      </c>
      <c r="G192" s="255" t="s">
        <v>855</v>
      </c>
      <c r="H192" s="247">
        <v>538</v>
      </c>
      <c r="I192" s="33">
        <v>14226</v>
      </c>
      <c r="J192" s="34">
        <f t="shared" si="67"/>
        <v>3.7818079572613524E-2</v>
      </c>
      <c r="K192" s="247" t="s">
        <v>662</v>
      </c>
      <c r="L192" s="14">
        <v>0.04</v>
      </c>
      <c r="M192" s="251">
        <v>1073</v>
      </c>
      <c r="N192" s="65">
        <v>14226</v>
      </c>
      <c r="O192" s="29">
        <f t="shared" si="69"/>
        <v>7.5425277660621404E-2</v>
      </c>
      <c r="P192" s="251" t="s">
        <v>662</v>
      </c>
      <c r="Q192" s="26">
        <v>0.12</v>
      </c>
      <c r="R192" s="93">
        <v>22386</v>
      </c>
      <c r="S192" s="23">
        <v>14226</v>
      </c>
      <c r="T192" s="241">
        <f t="shared" ref="T192" si="72">IFERROR((R192/S192),0)</f>
        <v>1.5735976381273724</v>
      </c>
      <c r="U192" s="93" t="s">
        <v>663</v>
      </c>
      <c r="V192" s="21">
        <v>0.45</v>
      </c>
    </row>
    <row r="193" spans="1:22" ht="228" x14ac:dyDescent="0.25">
      <c r="A193" s="381"/>
      <c r="B193" s="119" t="s">
        <v>351</v>
      </c>
      <c r="C193" s="242" t="s">
        <v>339</v>
      </c>
      <c r="D193" s="122" t="s">
        <v>586</v>
      </c>
      <c r="E193" s="120" t="s">
        <v>587</v>
      </c>
      <c r="F193" s="120" t="s">
        <v>588</v>
      </c>
      <c r="G193" s="135">
        <v>12</v>
      </c>
      <c r="H193" s="15">
        <v>3</v>
      </c>
      <c r="I193" s="15">
        <v>12</v>
      </c>
      <c r="J193" s="16">
        <f>IFERROR((H193/I193),0)</f>
        <v>0.25</v>
      </c>
      <c r="K193" s="39" t="s">
        <v>585</v>
      </c>
      <c r="L193" s="17">
        <f t="shared" ref="L193" si="73">IFERROR(IF(G193="Según demanda",H193/I193,H193/G193),0)</f>
        <v>0.25</v>
      </c>
      <c r="M193" s="88">
        <v>3</v>
      </c>
      <c r="N193" s="88">
        <v>3</v>
      </c>
      <c r="O193" s="68">
        <f t="shared" ref="O193" si="74">IFERROR((M193/N193),0)</f>
        <v>1</v>
      </c>
      <c r="P193" s="31" t="s">
        <v>608</v>
      </c>
      <c r="Q193" s="26">
        <f t="shared" ref="Q193:Q200" si="75">IFERROR(IF(G193="Según demanda",(M193+H193)/(I193+N193),(M193+H193)/G193),0)</f>
        <v>0.5</v>
      </c>
      <c r="R193" s="23">
        <v>3</v>
      </c>
      <c r="S193" s="23">
        <v>3</v>
      </c>
      <c r="T193" s="13">
        <f t="shared" si="63"/>
        <v>1</v>
      </c>
      <c r="U193" s="20" t="s">
        <v>630</v>
      </c>
      <c r="V193" s="21">
        <f t="shared" ref="V193:V207" si="76">IFERROR(IF(G193="Según demanda",(R193+M193+H193)/(I193+N193+S193),(R193+M193+H193)/G193),0)</f>
        <v>0.75</v>
      </c>
    </row>
    <row r="194" spans="1:22" ht="114" x14ac:dyDescent="0.25">
      <c r="A194" s="381"/>
      <c r="B194" s="332" t="s">
        <v>388</v>
      </c>
      <c r="C194" s="253" t="s">
        <v>389</v>
      </c>
      <c r="D194" s="162" t="s">
        <v>390</v>
      </c>
      <c r="E194" s="162" t="s">
        <v>391</v>
      </c>
      <c r="F194" s="162" t="s">
        <v>400</v>
      </c>
      <c r="G194" s="139" t="s">
        <v>577</v>
      </c>
      <c r="H194" s="55">
        <v>2</v>
      </c>
      <c r="I194" s="55">
        <v>2</v>
      </c>
      <c r="J194" s="56">
        <v>1</v>
      </c>
      <c r="K194" s="45" t="s">
        <v>574</v>
      </c>
      <c r="L194" s="57">
        <v>1</v>
      </c>
      <c r="M194" s="88">
        <v>1</v>
      </c>
      <c r="N194" s="88">
        <v>1</v>
      </c>
      <c r="O194" s="68">
        <f>IFERROR((M194/N194),0)</f>
        <v>1</v>
      </c>
      <c r="P194" s="31" t="s">
        <v>599</v>
      </c>
      <c r="Q194" s="26">
        <v>1</v>
      </c>
      <c r="R194" s="23">
        <v>1</v>
      </c>
      <c r="S194" s="23">
        <v>1</v>
      </c>
      <c r="T194" s="13">
        <f t="shared" si="63"/>
        <v>1</v>
      </c>
      <c r="U194" s="180" t="s">
        <v>612</v>
      </c>
      <c r="V194" s="21">
        <v>1</v>
      </c>
    </row>
    <row r="195" spans="1:22" ht="142.5" x14ac:dyDescent="0.25">
      <c r="A195" s="381"/>
      <c r="B195" s="333"/>
      <c r="C195" s="244" t="s">
        <v>555</v>
      </c>
      <c r="D195" s="162" t="s">
        <v>392</v>
      </c>
      <c r="E195" s="162" t="s">
        <v>393</v>
      </c>
      <c r="F195" s="162" t="s">
        <v>559</v>
      </c>
      <c r="G195" s="163" t="s">
        <v>426</v>
      </c>
      <c r="H195" s="15">
        <v>40</v>
      </c>
      <c r="I195" s="15">
        <v>40</v>
      </c>
      <c r="J195" s="16">
        <v>1</v>
      </c>
      <c r="K195" s="18" t="s">
        <v>573</v>
      </c>
      <c r="L195" s="17">
        <f t="shared" ref="L195:L202" si="77">IFERROR(IF(G195="Según demanda",H195/I195,H195/G195),0)</f>
        <v>1</v>
      </c>
      <c r="M195" s="88">
        <v>40</v>
      </c>
      <c r="N195" s="88">
        <v>40</v>
      </c>
      <c r="O195" s="68">
        <f t="shared" ref="O195:O202" si="78">IFERROR((M195/N195),0)</f>
        <v>1</v>
      </c>
      <c r="P195" s="31" t="s">
        <v>604</v>
      </c>
      <c r="Q195" s="26">
        <f t="shared" si="75"/>
        <v>1</v>
      </c>
      <c r="R195" s="95">
        <v>40</v>
      </c>
      <c r="S195" s="95">
        <v>40</v>
      </c>
      <c r="T195" s="114">
        <f t="shared" si="63"/>
        <v>1</v>
      </c>
      <c r="U195" s="93" t="s">
        <v>631</v>
      </c>
      <c r="V195" s="21">
        <f t="shared" si="76"/>
        <v>1</v>
      </c>
    </row>
    <row r="196" spans="1:22" ht="409.5" x14ac:dyDescent="0.25">
      <c r="A196" s="381"/>
      <c r="B196" s="333"/>
      <c r="C196" s="244" t="s">
        <v>394</v>
      </c>
      <c r="D196" s="162" t="s">
        <v>395</v>
      </c>
      <c r="E196" s="162" t="s">
        <v>396</v>
      </c>
      <c r="F196" s="122" t="s">
        <v>560</v>
      </c>
      <c r="G196" s="163" t="s">
        <v>577</v>
      </c>
      <c r="H196" s="15">
        <v>166</v>
      </c>
      <c r="I196" s="58">
        <v>166</v>
      </c>
      <c r="J196" s="16">
        <v>1</v>
      </c>
      <c r="K196" s="18" t="s">
        <v>582</v>
      </c>
      <c r="L196" s="17">
        <v>1</v>
      </c>
      <c r="M196" s="88">
        <v>41</v>
      </c>
      <c r="N196" s="88">
        <v>41</v>
      </c>
      <c r="O196" s="68">
        <f t="shared" si="78"/>
        <v>1</v>
      </c>
      <c r="P196" s="31" t="s">
        <v>606</v>
      </c>
      <c r="Q196" s="26">
        <v>1</v>
      </c>
      <c r="R196" s="23">
        <v>57</v>
      </c>
      <c r="S196" s="23">
        <v>57</v>
      </c>
      <c r="T196" s="13">
        <f t="shared" si="63"/>
        <v>1</v>
      </c>
      <c r="U196" s="20" t="s">
        <v>611</v>
      </c>
      <c r="V196" s="21">
        <v>1</v>
      </c>
    </row>
    <row r="197" spans="1:22" ht="409.5" x14ac:dyDescent="0.25">
      <c r="A197" s="381"/>
      <c r="B197" s="333"/>
      <c r="C197" s="243" t="s">
        <v>397</v>
      </c>
      <c r="D197" s="120" t="s">
        <v>398</v>
      </c>
      <c r="E197" s="120" t="s">
        <v>399</v>
      </c>
      <c r="F197" s="122" t="s">
        <v>561</v>
      </c>
      <c r="G197" s="163" t="s">
        <v>426</v>
      </c>
      <c r="H197" s="15">
        <v>6057</v>
      </c>
      <c r="I197" s="15">
        <v>6057</v>
      </c>
      <c r="J197" s="16">
        <f t="shared" ref="J197:J207" si="79">IFERROR((H197/I197),0)</f>
        <v>1</v>
      </c>
      <c r="K197" s="18" t="s">
        <v>583</v>
      </c>
      <c r="L197" s="17">
        <f t="shared" si="77"/>
        <v>1</v>
      </c>
      <c r="M197" s="88">
        <v>729</v>
      </c>
      <c r="N197" s="88">
        <v>729</v>
      </c>
      <c r="O197" s="68">
        <v>1</v>
      </c>
      <c r="P197" s="31" t="s">
        <v>607</v>
      </c>
      <c r="Q197" s="26">
        <f t="shared" si="75"/>
        <v>1</v>
      </c>
      <c r="R197" s="23">
        <v>575</v>
      </c>
      <c r="S197" s="23">
        <v>575</v>
      </c>
      <c r="T197" s="13">
        <f t="shared" si="63"/>
        <v>1</v>
      </c>
      <c r="U197" s="20" t="s">
        <v>615</v>
      </c>
      <c r="V197" s="21">
        <f t="shared" si="76"/>
        <v>1</v>
      </c>
    </row>
    <row r="198" spans="1:22" ht="114" x14ac:dyDescent="0.25">
      <c r="A198" s="381"/>
      <c r="B198" s="334"/>
      <c r="C198" s="243" t="s">
        <v>556</v>
      </c>
      <c r="D198" s="120" t="s">
        <v>557</v>
      </c>
      <c r="E198" s="120" t="s">
        <v>558</v>
      </c>
      <c r="F198" s="122" t="s">
        <v>562</v>
      </c>
      <c r="G198" s="163" t="s">
        <v>577</v>
      </c>
      <c r="H198" s="15">
        <v>40</v>
      </c>
      <c r="I198" s="58">
        <v>40</v>
      </c>
      <c r="J198" s="16">
        <v>1</v>
      </c>
      <c r="K198" s="18" t="s">
        <v>569</v>
      </c>
      <c r="L198" s="17">
        <v>1</v>
      </c>
      <c r="M198" s="88">
        <v>40</v>
      </c>
      <c r="N198" s="88">
        <v>40</v>
      </c>
      <c r="O198" s="68">
        <f t="shared" si="78"/>
        <v>1</v>
      </c>
      <c r="P198" s="31" t="s">
        <v>603</v>
      </c>
      <c r="Q198" s="26">
        <v>1</v>
      </c>
      <c r="R198" s="23">
        <v>40</v>
      </c>
      <c r="S198" s="23">
        <v>40</v>
      </c>
      <c r="T198" s="13">
        <f t="shared" si="63"/>
        <v>1</v>
      </c>
      <c r="U198" s="20" t="s">
        <v>610</v>
      </c>
      <c r="V198" s="21">
        <v>1</v>
      </c>
    </row>
    <row r="199" spans="1:22" ht="71.25" x14ac:dyDescent="0.25">
      <c r="A199" s="381"/>
      <c r="B199" s="332" t="s">
        <v>401</v>
      </c>
      <c r="C199" s="243" t="s">
        <v>402</v>
      </c>
      <c r="D199" s="120" t="s">
        <v>566</v>
      </c>
      <c r="E199" s="120" t="s">
        <v>567</v>
      </c>
      <c r="F199" s="120" t="s">
        <v>568</v>
      </c>
      <c r="G199" s="163">
        <v>1</v>
      </c>
      <c r="H199" s="15">
        <v>1</v>
      </c>
      <c r="I199" s="58">
        <v>1</v>
      </c>
      <c r="J199" s="16">
        <f t="shared" si="79"/>
        <v>1</v>
      </c>
      <c r="K199" s="18" t="s">
        <v>572</v>
      </c>
      <c r="L199" s="17">
        <f t="shared" si="77"/>
        <v>1</v>
      </c>
      <c r="M199" s="88">
        <v>0</v>
      </c>
      <c r="N199" s="88">
        <v>0</v>
      </c>
      <c r="O199" s="68">
        <f t="shared" si="78"/>
        <v>0</v>
      </c>
      <c r="P199" s="31" t="s">
        <v>609</v>
      </c>
      <c r="Q199" s="26">
        <f t="shared" si="75"/>
        <v>1</v>
      </c>
      <c r="R199" s="23">
        <v>0</v>
      </c>
      <c r="S199" s="23">
        <v>0</v>
      </c>
      <c r="T199" s="13">
        <f t="shared" si="63"/>
        <v>0</v>
      </c>
      <c r="U199" s="20" t="s">
        <v>609</v>
      </c>
      <c r="V199" s="21">
        <f t="shared" si="76"/>
        <v>1</v>
      </c>
    </row>
    <row r="200" spans="1:22" ht="85.5" x14ac:dyDescent="0.25">
      <c r="A200" s="381"/>
      <c r="B200" s="334"/>
      <c r="C200" s="243" t="s">
        <v>403</v>
      </c>
      <c r="D200" s="120" t="s">
        <v>404</v>
      </c>
      <c r="E200" s="122" t="s">
        <v>563</v>
      </c>
      <c r="F200" s="120" t="s">
        <v>564</v>
      </c>
      <c r="G200" s="163">
        <v>1</v>
      </c>
      <c r="H200" s="15">
        <v>1</v>
      </c>
      <c r="I200" s="58">
        <v>1</v>
      </c>
      <c r="J200" s="16">
        <f t="shared" si="79"/>
        <v>1</v>
      </c>
      <c r="K200" s="18" t="s">
        <v>576</v>
      </c>
      <c r="L200" s="17">
        <v>1</v>
      </c>
      <c r="M200" s="88">
        <v>0</v>
      </c>
      <c r="N200" s="88">
        <v>0</v>
      </c>
      <c r="O200" s="68">
        <f t="shared" si="78"/>
        <v>0</v>
      </c>
      <c r="P200" s="31" t="s">
        <v>609</v>
      </c>
      <c r="Q200" s="26">
        <f t="shared" si="75"/>
        <v>1</v>
      </c>
      <c r="R200" s="23">
        <v>0</v>
      </c>
      <c r="S200" s="23">
        <v>0</v>
      </c>
      <c r="T200" s="13">
        <f t="shared" si="63"/>
        <v>0</v>
      </c>
      <c r="U200" s="20" t="s">
        <v>609</v>
      </c>
      <c r="V200" s="21">
        <f t="shared" si="76"/>
        <v>1</v>
      </c>
    </row>
    <row r="201" spans="1:22" ht="156.75" x14ac:dyDescent="0.25">
      <c r="A201" s="381"/>
      <c r="B201" s="332" t="s">
        <v>405</v>
      </c>
      <c r="C201" s="131" t="s">
        <v>406</v>
      </c>
      <c r="D201" s="120" t="s">
        <v>407</v>
      </c>
      <c r="E201" s="164" t="s">
        <v>408</v>
      </c>
      <c r="F201" s="120" t="s">
        <v>571</v>
      </c>
      <c r="G201" s="163">
        <v>39</v>
      </c>
      <c r="H201" s="15">
        <v>39</v>
      </c>
      <c r="I201" s="15">
        <v>39</v>
      </c>
      <c r="J201" s="16">
        <v>1</v>
      </c>
      <c r="K201" s="18" t="s">
        <v>584</v>
      </c>
      <c r="L201" s="17">
        <f t="shared" si="77"/>
        <v>1</v>
      </c>
      <c r="M201" s="88">
        <v>39</v>
      </c>
      <c r="N201" s="88">
        <v>39</v>
      </c>
      <c r="O201" s="68">
        <v>1</v>
      </c>
      <c r="P201" s="31" t="s">
        <v>602</v>
      </c>
      <c r="Q201" s="26">
        <v>1</v>
      </c>
      <c r="R201" s="23">
        <v>39</v>
      </c>
      <c r="S201" s="23">
        <v>39</v>
      </c>
      <c r="T201" s="13">
        <f t="shared" si="63"/>
        <v>1</v>
      </c>
      <c r="U201" s="20" t="s">
        <v>629</v>
      </c>
      <c r="V201" s="21">
        <v>1</v>
      </c>
    </row>
    <row r="202" spans="1:22" ht="128.25" x14ac:dyDescent="0.25">
      <c r="A202" s="381"/>
      <c r="B202" s="333"/>
      <c r="C202" s="243" t="s">
        <v>409</v>
      </c>
      <c r="D202" s="120" t="s">
        <v>410</v>
      </c>
      <c r="E202" s="164" t="s">
        <v>408</v>
      </c>
      <c r="F202" s="120" t="s">
        <v>414</v>
      </c>
      <c r="G202" s="163" t="s">
        <v>577</v>
      </c>
      <c r="H202" s="15">
        <v>449</v>
      </c>
      <c r="I202" s="15">
        <v>449</v>
      </c>
      <c r="J202" s="16">
        <v>1</v>
      </c>
      <c r="K202" s="18" t="s">
        <v>575</v>
      </c>
      <c r="L202" s="17">
        <f t="shared" si="77"/>
        <v>0</v>
      </c>
      <c r="M202" s="88">
        <v>292</v>
      </c>
      <c r="N202" s="88">
        <v>292</v>
      </c>
      <c r="O202" s="68">
        <f t="shared" si="78"/>
        <v>1</v>
      </c>
      <c r="P202" s="31" t="s">
        <v>598</v>
      </c>
      <c r="Q202" s="26">
        <v>1</v>
      </c>
      <c r="R202" s="23">
        <v>170</v>
      </c>
      <c r="S202" s="23">
        <v>170</v>
      </c>
      <c r="T202" s="13">
        <f t="shared" ref="T202" si="80">IFERROR((R202/S202),0)</f>
        <v>1</v>
      </c>
      <c r="U202" s="20" t="s">
        <v>613</v>
      </c>
      <c r="V202" s="21">
        <v>1</v>
      </c>
    </row>
    <row r="203" spans="1:22" ht="199.5" x14ac:dyDescent="0.25">
      <c r="A203" s="381"/>
      <c r="B203" s="334"/>
      <c r="C203" s="243" t="s">
        <v>411</v>
      </c>
      <c r="D203" s="120" t="s">
        <v>412</v>
      </c>
      <c r="E203" s="164" t="s">
        <v>413</v>
      </c>
      <c r="F203" s="120" t="s">
        <v>415</v>
      </c>
      <c r="G203" s="163">
        <v>40</v>
      </c>
      <c r="H203" s="15">
        <v>40</v>
      </c>
      <c r="I203" s="15">
        <v>40</v>
      </c>
      <c r="J203" s="16">
        <v>1</v>
      </c>
      <c r="K203" s="18" t="s">
        <v>581</v>
      </c>
      <c r="L203" s="17">
        <v>1</v>
      </c>
      <c r="M203" s="88">
        <v>40</v>
      </c>
      <c r="N203" s="88">
        <v>40</v>
      </c>
      <c r="O203" s="68">
        <f t="shared" ref="O203" si="81">IFERROR((M203/N203),0)</f>
        <v>1</v>
      </c>
      <c r="P203" s="31" t="s">
        <v>605</v>
      </c>
      <c r="Q203" s="26">
        <v>1</v>
      </c>
      <c r="R203" s="23">
        <v>40</v>
      </c>
      <c r="S203" s="23" t="s">
        <v>616</v>
      </c>
      <c r="T203" s="13">
        <v>1</v>
      </c>
      <c r="U203" s="20" t="s">
        <v>617</v>
      </c>
      <c r="V203" s="21">
        <v>1</v>
      </c>
    </row>
    <row r="204" spans="1:22" ht="85.5" x14ac:dyDescent="0.25">
      <c r="A204" s="381"/>
      <c r="B204" s="332" t="s">
        <v>416</v>
      </c>
      <c r="C204" s="243" t="s">
        <v>417</v>
      </c>
      <c r="D204" s="122" t="s">
        <v>418</v>
      </c>
      <c r="E204" s="122" t="s">
        <v>419</v>
      </c>
      <c r="F204" s="332" t="s">
        <v>565</v>
      </c>
      <c r="G204" s="163" t="s">
        <v>426</v>
      </c>
      <c r="H204" s="15">
        <v>613</v>
      </c>
      <c r="I204" s="15">
        <v>1034</v>
      </c>
      <c r="J204" s="16">
        <f t="shared" si="79"/>
        <v>0.59284332688588004</v>
      </c>
      <c r="K204" s="18" t="s">
        <v>580</v>
      </c>
      <c r="L204" s="17">
        <v>1</v>
      </c>
      <c r="M204" s="88">
        <v>1685</v>
      </c>
      <c r="N204" s="88">
        <v>1686</v>
      </c>
      <c r="O204" s="68">
        <v>0.99940688018979829</v>
      </c>
      <c r="P204" s="31" t="s">
        <v>600</v>
      </c>
      <c r="Q204" s="26">
        <v>1</v>
      </c>
      <c r="R204" s="23">
        <v>866</v>
      </c>
      <c r="S204" s="23">
        <v>866</v>
      </c>
      <c r="T204" s="13">
        <v>1</v>
      </c>
      <c r="U204" s="20" t="s">
        <v>614</v>
      </c>
      <c r="V204" s="21">
        <v>1</v>
      </c>
    </row>
    <row r="205" spans="1:22" ht="85.5" x14ac:dyDescent="0.25">
      <c r="A205" s="381"/>
      <c r="B205" s="333"/>
      <c r="C205" s="243" t="s">
        <v>417</v>
      </c>
      <c r="D205" s="122" t="s">
        <v>418</v>
      </c>
      <c r="E205" s="122" t="s">
        <v>419</v>
      </c>
      <c r="F205" s="333"/>
      <c r="G205" s="163" t="s">
        <v>577</v>
      </c>
      <c r="H205" s="15">
        <v>413</v>
      </c>
      <c r="I205" s="15">
        <v>431</v>
      </c>
      <c r="J205" s="16">
        <f t="shared" si="79"/>
        <v>0.95823665893271459</v>
      </c>
      <c r="K205" s="45" t="s">
        <v>579</v>
      </c>
      <c r="L205" s="17">
        <v>1</v>
      </c>
      <c r="M205" s="88">
        <v>211</v>
      </c>
      <c r="N205" s="88">
        <v>211</v>
      </c>
      <c r="O205" s="68">
        <v>1</v>
      </c>
      <c r="P205" s="31" t="s">
        <v>601</v>
      </c>
      <c r="Q205" s="26">
        <v>1</v>
      </c>
      <c r="R205" s="23">
        <v>744</v>
      </c>
      <c r="S205" s="23">
        <v>744</v>
      </c>
      <c r="T205" s="13">
        <v>1</v>
      </c>
      <c r="U205" s="20" t="s">
        <v>601</v>
      </c>
      <c r="V205" s="21">
        <v>1</v>
      </c>
    </row>
    <row r="206" spans="1:22" ht="128.25" x14ac:dyDescent="0.25">
      <c r="A206" s="381"/>
      <c r="B206" s="334"/>
      <c r="C206" s="243" t="s">
        <v>417</v>
      </c>
      <c r="D206" s="122" t="s">
        <v>418</v>
      </c>
      <c r="E206" s="122" t="s">
        <v>419</v>
      </c>
      <c r="F206" s="334"/>
      <c r="G206" s="163" t="s">
        <v>578</v>
      </c>
      <c r="H206" s="15">
        <v>598</v>
      </c>
      <c r="I206" s="15">
        <v>1344</v>
      </c>
      <c r="J206" s="16">
        <f t="shared" si="79"/>
        <v>0.44494047619047616</v>
      </c>
      <c r="K206" s="45" t="s">
        <v>570</v>
      </c>
      <c r="L206" s="17">
        <v>1</v>
      </c>
      <c r="M206" s="88">
        <v>3162</v>
      </c>
      <c r="N206" s="88">
        <v>3162</v>
      </c>
      <c r="O206" s="68">
        <v>1</v>
      </c>
      <c r="P206" s="31" t="s">
        <v>570</v>
      </c>
      <c r="Q206" s="30">
        <v>1</v>
      </c>
      <c r="R206" s="23">
        <v>4503</v>
      </c>
      <c r="S206" s="23">
        <v>4503</v>
      </c>
      <c r="T206" s="91">
        <v>1</v>
      </c>
      <c r="U206" s="20" t="s">
        <v>570</v>
      </c>
      <c r="V206" s="21">
        <v>1</v>
      </c>
    </row>
    <row r="207" spans="1:22" ht="71.25" x14ac:dyDescent="0.25">
      <c r="A207" s="381"/>
      <c r="B207" s="119" t="s">
        <v>435</v>
      </c>
      <c r="C207" s="242" t="s">
        <v>436</v>
      </c>
      <c r="D207" s="165" t="s">
        <v>437</v>
      </c>
      <c r="E207" s="120" t="s">
        <v>420</v>
      </c>
      <c r="F207" s="120" t="s">
        <v>438</v>
      </c>
      <c r="G207" s="158">
        <v>2</v>
      </c>
      <c r="H207" s="52">
        <v>0</v>
      </c>
      <c r="I207" s="59">
        <v>0</v>
      </c>
      <c r="J207" s="16">
        <f t="shared" si="79"/>
        <v>0</v>
      </c>
      <c r="K207" s="52"/>
      <c r="L207" s="60">
        <v>0.25</v>
      </c>
      <c r="M207" s="24"/>
      <c r="N207" s="24"/>
      <c r="O207" s="25"/>
      <c r="P207" s="24"/>
      <c r="Q207" s="25">
        <v>0.75</v>
      </c>
      <c r="R207" s="12"/>
      <c r="S207" s="12"/>
      <c r="T207" s="118">
        <v>0</v>
      </c>
      <c r="U207" s="12" t="s">
        <v>618</v>
      </c>
      <c r="V207" s="21">
        <f t="shared" si="76"/>
        <v>0</v>
      </c>
    </row>
    <row r="208" spans="1:22" ht="71.25" x14ac:dyDescent="0.25">
      <c r="A208" s="381"/>
      <c r="B208" s="119" t="s">
        <v>435</v>
      </c>
      <c r="C208" s="243" t="s">
        <v>439</v>
      </c>
      <c r="D208" s="165" t="s">
        <v>440</v>
      </c>
      <c r="E208" s="120" t="s">
        <v>420</v>
      </c>
      <c r="F208" s="120" t="s">
        <v>441</v>
      </c>
      <c r="G208" s="158">
        <v>1</v>
      </c>
      <c r="H208" s="52">
        <v>0</v>
      </c>
      <c r="I208" s="59">
        <v>0</v>
      </c>
      <c r="J208" s="16">
        <v>0</v>
      </c>
      <c r="K208" s="52" t="s">
        <v>590</v>
      </c>
      <c r="L208" s="60">
        <v>0</v>
      </c>
      <c r="M208" s="24"/>
      <c r="N208" s="24"/>
      <c r="O208" s="25">
        <v>0.25</v>
      </c>
      <c r="P208" s="24" t="s">
        <v>618</v>
      </c>
      <c r="Q208" s="25">
        <v>0.75</v>
      </c>
      <c r="R208" s="12"/>
      <c r="S208" s="12"/>
      <c r="T208" s="118">
        <v>0</v>
      </c>
      <c r="U208" s="12" t="s">
        <v>622</v>
      </c>
      <c r="V208" s="21">
        <f t="shared" ref="V208:V210" si="82">IFERROR(IF(G208="Según demanda",(R208+M208+H208)/(I208+N208+S208),(R208+M208+H208)/G208),0)</f>
        <v>0</v>
      </c>
    </row>
    <row r="209" spans="1:22" ht="71.25" x14ac:dyDescent="0.25">
      <c r="A209" s="381"/>
      <c r="B209" s="119" t="s">
        <v>435</v>
      </c>
      <c r="C209" s="243" t="s">
        <v>442</v>
      </c>
      <c r="D209" s="165" t="s">
        <v>443</v>
      </c>
      <c r="E209" s="120" t="s">
        <v>420</v>
      </c>
      <c r="F209" s="120" t="s">
        <v>438</v>
      </c>
      <c r="G209" s="158">
        <v>4</v>
      </c>
      <c r="H209" s="52">
        <v>0</v>
      </c>
      <c r="I209" s="59">
        <v>0</v>
      </c>
      <c r="J209" s="16">
        <v>0</v>
      </c>
      <c r="K209" s="52" t="s">
        <v>591</v>
      </c>
      <c r="L209" s="60">
        <v>0</v>
      </c>
      <c r="M209" s="24"/>
      <c r="N209" s="24"/>
      <c r="O209" s="25">
        <v>0.25</v>
      </c>
      <c r="P209" s="24" t="s">
        <v>619</v>
      </c>
      <c r="Q209" s="25">
        <v>0.75</v>
      </c>
      <c r="R209" s="12"/>
      <c r="S209" s="12"/>
      <c r="T209" s="118">
        <v>0</v>
      </c>
      <c r="U209" s="12" t="s">
        <v>618</v>
      </c>
      <c r="V209" s="21">
        <f t="shared" si="82"/>
        <v>0</v>
      </c>
    </row>
    <row r="210" spans="1:22" ht="71.25" x14ac:dyDescent="0.25">
      <c r="A210" s="381"/>
      <c r="B210" s="119" t="s">
        <v>435</v>
      </c>
      <c r="C210" s="242" t="s">
        <v>444</v>
      </c>
      <c r="D210" s="165" t="s">
        <v>445</v>
      </c>
      <c r="E210" s="120" t="s">
        <v>420</v>
      </c>
      <c r="F210" s="120" t="s">
        <v>446</v>
      </c>
      <c r="G210" s="158">
        <v>2</v>
      </c>
      <c r="H210" s="52">
        <v>0</v>
      </c>
      <c r="I210" s="59">
        <v>0</v>
      </c>
      <c r="J210" s="16">
        <v>0</v>
      </c>
      <c r="K210" s="52" t="s">
        <v>591</v>
      </c>
      <c r="L210" s="60">
        <v>0</v>
      </c>
      <c r="M210" s="24"/>
      <c r="N210" s="24"/>
      <c r="O210" s="25">
        <v>0.25</v>
      </c>
      <c r="P210" s="24" t="s">
        <v>620</v>
      </c>
      <c r="Q210" s="25">
        <v>0.75</v>
      </c>
      <c r="R210" s="93"/>
      <c r="S210" s="97"/>
      <c r="T210" s="91">
        <v>0</v>
      </c>
      <c r="U210" s="12" t="s">
        <v>618</v>
      </c>
      <c r="V210" s="21">
        <f t="shared" si="82"/>
        <v>0</v>
      </c>
    </row>
    <row r="211" spans="1:22" ht="99.75" x14ac:dyDescent="0.25">
      <c r="A211" s="381"/>
      <c r="B211" s="119" t="s">
        <v>435</v>
      </c>
      <c r="C211" s="243" t="s">
        <v>447</v>
      </c>
      <c r="D211" s="159" t="s">
        <v>448</v>
      </c>
      <c r="E211" s="120" t="s">
        <v>420</v>
      </c>
      <c r="F211" s="187" t="s">
        <v>449</v>
      </c>
      <c r="G211" s="158">
        <v>2</v>
      </c>
      <c r="H211" s="52">
        <v>0</v>
      </c>
      <c r="I211" s="59">
        <v>0</v>
      </c>
      <c r="J211" s="16">
        <v>0</v>
      </c>
      <c r="K211" s="52" t="s">
        <v>591</v>
      </c>
      <c r="L211" s="60">
        <v>0</v>
      </c>
      <c r="M211" s="24"/>
      <c r="N211" s="24"/>
      <c r="O211" s="25"/>
      <c r="P211" s="24" t="s">
        <v>621</v>
      </c>
      <c r="Q211" s="25">
        <v>0.75</v>
      </c>
      <c r="R211" s="93"/>
      <c r="S211" s="12"/>
      <c r="T211" s="91">
        <v>0</v>
      </c>
      <c r="U211" s="12" t="s">
        <v>618</v>
      </c>
      <c r="V211" s="92">
        <f t="shared" ref="V211:V216" si="83">IFERROR(IF(G211="Según demanda",(R211+M211+H211)/(I211+N211+S211),(R211+M211+H211)/G211),0)</f>
        <v>0</v>
      </c>
    </row>
    <row r="212" spans="1:22" ht="142.5" x14ac:dyDescent="0.25">
      <c r="A212" s="192"/>
      <c r="B212" s="119" t="s">
        <v>450</v>
      </c>
      <c r="C212" s="243" t="s">
        <v>451</v>
      </c>
      <c r="D212" s="159" t="s">
        <v>452</v>
      </c>
      <c r="E212" s="120" t="s">
        <v>420</v>
      </c>
      <c r="F212" s="187" t="s">
        <v>453</v>
      </c>
      <c r="G212" s="158">
        <v>4</v>
      </c>
      <c r="H212" s="52">
        <v>1</v>
      </c>
      <c r="I212" s="59">
        <v>1</v>
      </c>
      <c r="J212" s="16">
        <v>1</v>
      </c>
      <c r="K212" s="52" t="s">
        <v>592</v>
      </c>
      <c r="L212" s="60">
        <v>0.25</v>
      </c>
      <c r="M212" s="24">
        <v>1</v>
      </c>
      <c r="N212" s="24">
        <v>1</v>
      </c>
      <c r="O212" s="25">
        <v>1</v>
      </c>
      <c r="P212" s="24" t="s">
        <v>592</v>
      </c>
      <c r="Q212" s="25">
        <f t="shared" ref="Q212:Q218" si="84">IFERROR(IF(G212="Según demanda",(M212+H212)/(I212+N212),(M212+H212)/G212),0)</f>
        <v>0.5</v>
      </c>
      <c r="R212" s="93">
        <v>1</v>
      </c>
      <c r="S212" s="12">
        <v>1</v>
      </c>
      <c r="T212" s="91">
        <v>1</v>
      </c>
      <c r="U212" s="12" t="s">
        <v>623</v>
      </c>
      <c r="V212" s="92">
        <f t="shared" si="83"/>
        <v>0.75</v>
      </c>
    </row>
    <row r="213" spans="1:22" ht="270.75" x14ac:dyDescent="0.25">
      <c r="A213" s="192"/>
      <c r="B213" s="137" t="s">
        <v>423</v>
      </c>
      <c r="C213" s="243" t="s">
        <v>454</v>
      </c>
      <c r="D213" s="181" t="s">
        <v>455</v>
      </c>
      <c r="E213" s="120" t="s">
        <v>420</v>
      </c>
      <c r="F213" s="120" t="s">
        <v>421</v>
      </c>
      <c r="G213" s="135">
        <v>4</v>
      </c>
      <c r="H213" s="52">
        <v>1</v>
      </c>
      <c r="I213" s="59">
        <v>1</v>
      </c>
      <c r="J213" s="16">
        <v>1</v>
      </c>
      <c r="K213" s="52" t="s">
        <v>593</v>
      </c>
      <c r="L213" s="60">
        <v>0.25</v>
      </c>
      <c r="M213" s="24">
        <v>4</v>
      </c>
      <c r="N213" s="24">
        <v>1</v>
      </c>
      <c r="O213" s="29">
        <v>1</v>
      </c>
      <c r="P213" s="24">
        <v>1</v>
      </c>
      <c r="Q213" s="30" t="s">
        <v>593</v>
      </c>
      <c r="R213" s="93">
        <v>1</v>
      </c>
      <c r="S213" s="12">
        <v>1</v>
      </c>
      <c r="T213" s="91">
        <v>1</v>
      </c>
      <c r="U213" s="12" t="s">
        <v>624</v>
      </c>
      <c r="V213" s="92">
        <f t="shared" si="83"/>
        <v>1.5</v>
      </c>
    </row>
    <row r="214" spans="1:22" ht="165" x14ac:dyDescent="0.25">
      <c r="A214" s="192"/>
      <c r="B214" s="137" t="s">
        <v>423</v>
      </c>
      <c r="C214" s="243" t="s">
        <v>454</v>
      </c>
      <c r="D214" s="181" t="s">
        <v>456</v>
      </c>
      <c r="E214" s="120" t="s">
        <v>420</v>
      </c>
      <c r="F214" s="120" t="s">
        <v>422</v>
      </c>
      <c r="G214" s="135">
        <v>3</v>
      </c>
      <c r="H214" s="52">
        <v>1</v>
      </c>
      <c r="I214" s="59">
        <v>1</v>
      </c>
      <c r="J214" s="16">
        <v>1</v>
      </c>
      <c r="K214" s="52" t="s">
        <v>589</v>
      </c>
      <c r="L214" s="60">
        <v>0.33</v>
      </c>
      <c r="M214" s="24"/>
      <c r="N214" s="24"/>
      <c r="O214" s="29">
        <f t="shared" ref="O214:O218" si="85">IFERROR((M214/N214),0)</f>
        <v>0</v>
      </c>
      <c r="P214" s="24"/>
      <c r="Q214" s="30">
        <f t="shared" si="84"/>
        <v>0.33333333333333331</v>
      </c>
      <c r="R214" s="20">
        <v>1</v>
      </c>
      <c r="S214" s="12">
        <v>1</v>
      </c>
      <c r="T214" s="91">
        <v>1</v>
      </c>
      <c r="U214" s="12" t="s">
        <v>625</v>
      </c>
      <c r="V214" s="92">
        <f t="shared" si="83"/>
        <v>0.66666666666666663</v>
      </c>
    </row>
    <row r="215" spans="1:22" ht="185.25" x14ac:dyDescent="0.25">
      <c r="A215" s="192"/>
      <c r="B215" s="137" t="s">
        <v>423</v>
      </c>
      <c r="C215" s="243" t="s">
        <v>457</v>
      </c>
      <c r="D215" s="193" t="s">
        <v>458</v>
      </c>
      <c r="E215" s="120" t="s">
        <v>420</v>
      </c>
      <c r="F215" s="120" t="s">
        <v>438</v>
      </c>
      <c r="G215" s="135">
        <v>2</v>
      </c>
      <c r="H215" s="52">
        <v>0</v>
      </c>
      <c r="I215" s="59">
        <v>0</v>
      </c>
      <c r="J215" s="16">
        <v>0</v>
      </c>
      <c r="K215" s="52" t="s">
        <v>594</v>
      </c>
      <c r="L215" s="60">
        <v>0</v>
      </c>
      <c r="M215" s="24"/>
      <c r="N215" s="24"/>
      <c r="O215" s="29">
        <f t="shared" si="85"/>
        <v>0</v>
      </c>
      <c r="P215" s="24"/>
      <c r="Q215" s="30">
        <f t="shared" si="84"/>
        <v>0</v>
      </c>
      <c r="R215" s="93">
        <v>1</v>
      </c>
      <c r="S215" s="12">
        <v>1</v>
      </c>
      <c r="T215" s="91">
        <v>1</v>
      </c>
      <c r="U215" s="12" t="s">
        <v>626</v>
      </c>
      <c r="V215" s="92">
        <f t="shared" si="83"/>
        <v>0.5</v>
      </c>
    </row>
    <row r="216" spans="1:22" ht="75" x14ac:dyDescent="0.25">
      <c r="A216" s="192"/>
      <c r="B216" s="137" t="s">
        <v>459</v>
      </c>
      <c r="C216" s="243" t="s">
        <v>457</v>
      </c>
      <c r="D216" s="194" t="s">
        <v>460</v>
      </c>
      <c r="E216" s="120" t="s">
        <v>420</v>
      </c>
      <c r="F216" s="120" t="s">
        <v>425</v>
      </c>
      <c r="G216" s="135">
        <v>2</v>
      </c>
      <c r="H216" s="52">
        <v>1</v>
      </c>
      <c r="I216" s="59">
        <v>1</v>
      </c>
      <c r="J216" s="16">
        <v>1</v>
      </c>
      <c r="K216" s="52" t="s">
        <v>595</v>
      </c>
      <c r="L216" s="60">
        <v>1</v>
      </c>
      <c r="M216" s="24"/>
      <c r="N216" s="24"/>
      <c r="O216" s="29">
        <f t="shared" si="85"/>
        <v>0</v>
      </c>
      <c r="P216" s="24"/>
      <c r="Q216" s="30">
        <f t="shared" si="84"/>
        <v>0.5</v>
      </c>
      <c r="R216" s="93">
        <v>1</v>
      </c>
      <c r="S216" s="12">
        <v>1</v>
      </c>
      <c r="T216" s="91">
        <v>1</v>
      </c>
      <c r="U216" s="12" t="s">
        <v>627</v>
      </c>
      <c r="V216" s="92">
        <f t="shared" si="83"/>
        <v>1</v>
      </c>
    </row>
    <row r="217" spans="1:22" ht="150" x14ac:dyDescent="0.25">
      <c r="A217" s="192"/>
      <c r="B217" s="137" t="s">
        <v>424</v>
      </c>
      <c r="C217" s="405" t="s">
        <v>461</v>
      </c>
      <c r="D217" s="165" t="s">
        <v>462</v>
      </c>
      <c r="E217" s="120" t="s">
        <v>420</v>
      </c>
      <c r="F217" s="120" t="s">
        <v>425</v>
      </c>
      <c r="G217" s="135">
        <v>1</v>
      </c>
      <c r="H217" s="52">
        <v>1</v>
      </c>
      <c r="I217" s="59">
        <v>1</v>
      </c>
      <c r="J217" s="16">
        <v>1</v>
      </c>
      <c r="K217" s="52" t="s">
        <v>596</v>
      </c>
      <c r="L217" s="60">
        <v>1</v>
      </c>
      <c r="M217" s="24"/>
      <c r="N217" s="166"/>
      <c r="O217" s="29">
        <f t="shared" si="85"/>
        <v>0</v>
      </c>
      <c r="P217" s="24"/>
      <c r="Q217" s="30">
        <f t="shared" si="84"/>
        <v>1</v>
      </c>
      <c r="R217" s="93"/>
      <c r="S217" s="12"/>
      <c r="T217" s="91">
        <v>0</v>
      </c>
      <c r="U217" s="12" t="s">
        <v>628</v>
      </c>
      <c r="V217" s="92">
        <v>1</v>
      </c>
    </row>
    <row r="218" spans="1:22" ht="120" x14ac:dyDescent="0.25">
      <c r="A218" s="192"/>
      <c r="B218" s="137" t="s">
        <v>424</v>
      </c>
      <c r="C218" s="406"/>
      <c r="D218" s="165" t="s">
        <v>463</v>
      </c>
      <c r="E218" s="120" t="s">
        <v>420</v>
      </c>
      <c r="F218" s="120" t="s">
        <v>425</v>
      </c>
      <c r="G218" s="135">
        <v>1</v>
      </c>
      <c r="H218" s="52">
        <v>1</v>
      </c>
      <c r="I218" s="59">
        <v>1</v>
      </c>
      <c r="J218" s="16">
        <v>1</v>
      </c>
      <c r="K218" s="52" t="s">
        <v>597</v>
      </c>
      <c r="L218" s="60">
        <v>0</v>
      </c>
      <c r="M218" s="24"/>
      <c r="N218" s="24"/>
      <c r="O218" s="29">
        <f t="shared" si="85"/>
        <v>0</v>
      </c>
      <c r="P218" s="24"/>
      <c r="Q218" s="30">
        <f t="shared" si="84"/>
        <v>1</v>
      </c>
      <c r="R218" s="93"/>
      <c r="S218" s="12"/>
      <c r="T218" s="91">
        <v>0</v>
      </c>
      <c r="U218" s="12" t="s">
        <v>618</v>
      </c>
      <c r="V218" s="92">
        <v>0.5</v>
      </c>
    </row>
    <row r="219" spans="1:22" x14ac:dyDescent="0.25">
      <c r="A219" s="136"/>
      <c r="B219" s="256"/>
      <c r="C219" s="256"/>
      <c r="D219" s="138"/>
      <c r="E219" s="138"/>
      <c r="F219" s="138"/>
      <c r="G219" s="138"/>
    </row>
    <row r="220" spans="1:22" x14ac:dyDescent="0.25">
      <c r="A220" s="136"/>
      <c r="B220" s="256"/>
      <c r="C220" s="256"/>
      <c r="D220" s="138"/>
      <c r="E220" s="138"/>
      <c r="F220" s="138"/>
      <c r="G220" s="138"/>
    </row>
    <row r="221" spans="1:22" x14ac:dyDescent="0.25">
      <c r="A221" s="136"/>
      <c r="B221" s="256"/>
      <c r="C221" s="256"/>
      <c r="D221" s="138"/>
      <c r="E221" s="138"/>
      <c r="F221" s="138"/>
      <c r="G221" s="138"/>
    </row>
    <row r="222" spans="1:22" x14ac:dyDescent="0.25">
      <c r="A222" s="136"/>
      <c r="B222" s="256"/>
      <c r="C222" s="256"/>
      <c r="D222" s="138"/>
      <c r="E222" s="138"/>
      <c r="F222" s="138"/>
      <c r="G222" s="138"/>
    </row>
    <row r="223" spans="1:22" x14ac:dyDescent="0.25">
      <c r="A223" s="136"/>
      <c r="B223" s="256"/>
      <c r="C223" s="256"/>
      <c r="D223" s="138"/>
      <c r="E223" s="138"/>
      <c r="F223" s="138"/>
      <c r="G223" s="138"/>
    </row>
    <row r="224" spans="1:22" x14ac:dyDescent="0.25">
      <c r="A224" s="136"/>
      <c r="B224" s="256"/>
      <c r="C224" s="256"/>
      <c r="D224" s="138"/>
      <c r="E224" s="138"/>
      <c r="F224" s="138"/>
      <c r="G224" s="138"/>
    </row>
    <row r="225" spans="1:7" x14ac:dyDescent="0.25">
      <c r="A225" s="136"/>
      <c r="B225" s="256"/>
      <c r="C225" s="256"/>
      <c r="D225" s="138"/>
      <c r="E225" s="138"/>
      <c r="F225" s="138"/>
      <c r="G225" s="138"/>
    </row>
    <row r="226" spans="1:7" x14ac:dyDescent="0.25">
      <c r="A226" s="136"/>
      <c r="B226" s="256"/>
      <c r="C226" s="256"/>
      <c r="D226" s="138"/>
      <c r="E226" s="138"/>
      <c r="F226" s="138"/>
      <c r="G226" s="138"/>
    </row>
    <row r="227" spans="1:7" x14ac:dyDescent="0.25">
      <c r="A227" s="136"/>
      <c r="B227" s="256"/>
      <c r="C227" s="256"/>
      <c r="D227" s="138"/>
      <c r="E227" s="138"/>
      <c r="F227" s="138"/>
      <c r="G227" s="138"/>
    </row>
    <row r="228" spans="1:7" x14ac:dyDescent="0.25">
      <c r="B228" s="257"/>
      <c r="C228" s="257"/>
    </row>
    <row r="229" spans="1:7" x14ac:dyDescent="0.25">
      <c r="B229" s="257"/>
      <c r="C229" s="257"/>
    </row>
    <row r="230" spans="1:7" x14ac:dyDescent="0.25">
      <c r="B230" s="257"/>
      <c r="C230" s="257"/>
    </row>
    <row r="231" spans="1:7" x14ac:dyDescent="0.25">
      <c r="B231" s="257"/>
      <c r="C231" s="257"/>
    </row>
    <row r="232" spans="1:7" x14ac:dyDescent="0.25">
      <c r="B232" s="257"/>
      <c r="C232" s="257"/>
    </row>
    <row r="233" spans="1:7" x14ac:dyDescent="0.25">
      <c r="B233" s="257"/>
      <c r="C233" s="257"/>
    </row>
    <row r="234" spans="1:7" x14ac:dyDescent="0.25">
      <c r="B234" s="257"/>
      <c r="C234" s="257"/>
    </row>
    <row r="235" spans="1:7" x14ac:dyDescent="0.25">
      <c r="B235" s="257"/>
      <c r="C235" s="257"/>
    </row>
    <row r="236" spans="1:7" x14ac:dyDescent="0.25">
      <c r="B236" s="257"/>
      <c r="C236" s="257"/>
    </row>
    <row r="237" spans="1:7" x14ac:dyDescent="0.25">
      <c r="B237" s="257"/>
      <c r="C237" s="257"/>
    </row>
    <row r="238" spans="1:7" x14ac:dyDescent="0.25">
      <c r="B238" s="257"/>
      <c r="C238" s="257"/>
    </row>
    <row r="239" spans="1:7" x14ac:dyDescent="0.25">
      <c r="B239" s="257"/>
      <c r="C239" s="257"/>
    </row>
    <row r="240" spans="1:7" x14ac:dyDescent="0.25">
      <c r="B240" s="257"/>
      <c r="C240" s="257"/>
    </row>
    <row r="241" spans="2:3" x14ac:dyDescent="0.25">
      <c r="B241" s="257"/>
      <c r="C241" s="257"/>
    </row>
    <row r="242" spans="2:3" x14ac:dyDescent="0.25">
      <c r="B242" s="257"/>
      <c r="C242" s="257"/>
    </row>
    <row r="243" spans="2:3" x14ac:dyDescent="0.25">
      <c r="B243" s="257"/>
      <c r="C243" s="257"/>
    </row>
    <row r="244" spans="2:3" x14ac:dyDescent="0.25">
      <c r="B244" s="257"/>
      <c r="C244" s="257"/>
    </row>
    <row r="245" spans="2:3" x14ac:dyDescent="0.25">
      <c r="B245" s="257"/>
      <c r="C245" s="257"/>
    </row>
    <row r="246" spans="2:3" x14ac:dyDescent="0.25">
      <c r="B246" s="257"/>
      <c r="C246" s="257"/>
    </row>
    <row r="247" spans="2:3" x14ac:dyDescent="0.25">
      <c r="B247" s="257"/>
      <c r="C247" s="257"/>
    </row>
    <row r="248" spans="2:3" x14ac:dyDescent="0.25">
      <c r="B248" s="257"/>
      <c r="C248" s="257"/>
    </row>
    <row r="249" spans="2:3" x14ac:dyDescent="0.25">
      <c r="B249" s="257"/>
      <c r="C249" s="257"/>
    </row>
    <row r="250" spans="2:3" x14ac:dyDescent="0.25">
      <c r="B250" s="257"/>
      <c r="C250" s="257"/>
    </row>
    <row r="251" spans="2:3" x14ac:dyDescent="0.25">
      <c r="B251" s="257"/>
      <c r="C251" s="257"/>
    </row>
    <row r="252" spans="2:3" x14ac:dyDescent="0.25">
      <c r="B252" s="257"/>
      <c r="C252" s="257"/>
    </row>
    <row r="253" spans="2:3" x14ac:dyDescent="0.25">
      <c r="B253" s="257"/>
      <c r="C253" s="257"/>
    </row>
    <row r="254" spans="2:3" x14ac:dyDescent="0.25">
      <c r="B254" s="257"/>
      <c r="C254" s="257"/>
    </row>
    <row r="255" spans="2:3" x14ac:dyDescent="0.25">
      <c r="B255" s="257"/>
      <c r="C255" s="257"/>
    </row>
    <row r="256" spans="2:3" x14ac:dyDescent="0.25">
      <c r="B256" s="257"/>
      <c r="C256" s="257"/>
    </row>
    <row r="257" spans="2:3" x14ac:dyDescent="0.25">
      <c r="B257" s="257"/>
      <c r="C257" s="257"/>
    </row>
    <row r="258" spans="2:3" x14ac:dyDescent="0.25">
      <c r="B258" s="257"/>
      <c r="C258" s="257"/>
    </row>
    <row r="259" spans="2:3" x14ac:dyDescent="0.25">
      <c r="B259" s="257"/>
      <c r="C259" s="257"/>
    </row>
    <row r="260" spans="2:3" x14ac:dyDescent="0.25">
      <c r="B260" s="257"/>
      <c r="C260" s="257"/>
    </row>
    <row r="261" spans="2:3" x14ac:dyDescent="0.25">
      <c r="B261" s="257"/>
      <c r="C261" s="257"/>
    </row>
    <row r="262" spans="2:3" x14ac:dyDescent="0.25">
      <c r="B262" s="257"/>
      <c r="C262" s="257"/>
    </row>
    <row r="263" spans="2:3" x14ac:dyDescent="0.25">
      <c r="B263" s="257"/>
      <c r="C263" s="257"/>
    </row>
    <row r="264" spans="2:3" x14ac:dyDescent="0.25">
      <c r="B264" s="257"/>
      <c r="C264" s="257"/>
    </row>
    <row r="265" spans="2:3" x14ac:dyDescent="0.25">
      <c r="B265" s="257"/>
      <c r="C265" s="257"/>
    </row>
    <row r="266" spans="2:3" x14ac:dyDescent="0.25">
      <c r="B266" s="257"/>
      <c r="C266" s="257"/>
    </row>
    <row r="267" spans="2:3" x14ac:dyDescent="0.25">
      <c r="B267" s="257"/>
      <c r="C267" s="257"/>
    </row>
    <row r="268" spans="2:3" x14ac:dyDescent="0.25">
      <c r="B268" s="257"/>
      <c r="C268" s="257"/>
    </row>
    <row r="269" spans="2:3" x14ac:dyDescent="0.25">
      <c r="B269" s="257"/>
      <c r="C269" s="257"/>
    </row>
    <row r="270" spans="2:3" x14ac:dyDescent="0.25">
      <c r="B270" s="257"/>
      <c r="C270" s="257"/>
    </row>
    <row r="271" spans="2:3" x14ac:dyDescent="0.25">
      <c r="B271" s="257"/>
      <c r="C271" s="257"/>
    </row>
    <row r="272" spans="2:3" x14ac:dyDescent="0.25">
      <c r="B272" s="257"/>
      <c r="C272" s="257"/>
    </row>
    <row r="273" spans="2:3" x14ac:dyDescent="0.25">
      <c r="B273" s="257"/>
      <c r="C273" s="257"/>
    </row>
    <row r="274" spans="2:3" x14ac:dyDescent="0.25">
      <c r="B274" s="257"/>
      <c r="C274" s="257"/>
    </row>
    <row r="275" spans="2:3" x14ac:dyDescent="0.25">
      <c r="B275" s="257"/>
      <c r="C275" s="257"/>
    </row>
    <row r="276" spans="2:3" x14ac:dyDescent="0.25">
      <c r="B276" s="257"/>
      <c r="C276" s="257"/>
    </row>
    <row r="277" spans="2:3" x14ac:dyDescent="0.25">
      <c r="B277" s="257"/>
      <c r="C277" s="257"/>
    </row>
    <row r="278" spans="2:3" x14ac:dyDescent="0.25">
      <c r="B278" s="257"/>
      <c r="C278" s="257"/>
    </row>
    <row r="279" spans="2:3" x14ac:dyDescent="0.25">
      <c r="B279" s="257"/>
      <c r="C279" s="257"/>
    </row>
    <row r="280" spans="2:3" x14ac:dyDescent="0.25">
      <c r="B280" s="257"/>
      <c r="C280" s="257"/>
    </row>
    <row r="281" spans="2:3" x14ac:dyDescent="0.25">
      <c r="B281" s="257"/>
      <c r="C281" s="257"/>
    </row>
    <row r="282" spans="2:3" x14ac:dyDescent="0.25">
      <c r="B282" s="257"/>
      <c r="C282" s="257"/>
    </row>
    <row r="283" spans="2:3" x14ac:dyDescent="0.25">
      <c r="B283" s="257"/>
      <c r="C283" s="257"/>
    </row>
    <row r="284" spans="2:3" x14ac:dyDescent="0.25">
      <c r="B284" s="257"/>
      <c r="C284" s="257"/>
    </row>
    <row r="285" spans="2:3" x14ac:dyDescent="0.25">
      <c r="B285" s="257"/>
      <c r="C285" s="257"/>
    </row>
    <row r="286" spans="2:3" x14ac:dyDescent="0.25">
      <c r="B286" s="257"/>
      <c r="C286" s="257"/>
    </row>
    <row r="287" spans="2:3" x14ac:dyDescent="0.25">
      <c r="B287" s="257"/>
      <c r="C287" s="257"/>
    </row>
    <row r="288" spans="2:3" x14ac:dyDescent="0.25">
      <c r="B288" s="257"/>
      <c r="C288" s="257"/>
    </row>
    <row r="289" spans="2:3" x14ac:dyDescent="0.25">
      <c r="B289" s="257"/>
      <c r="C289" s="257"/>
    </row>
    <row r="290" spans="2:3" x14ac:dyDescent="0.25">
      <c r="B290" s="257"/>
      <c r="C290" s="257"/>
    </row>
    <row r="291" spans="2:3" x14ac:dyDescent="0.25">
      <c r="B291" s="257"/>
      <c r="C291" s="257"/>
    </row>
    <row r="292" spans="2:3" x14ac:dyDescent="0.25">
      <c r="B292" s="257"/>
      <c r="C292" s="257"/>
    </row>
    <row r="293" spans="2:3" x14ac:dyDescent="0.25">
      <c r="B293" s="257"/>
      <c r="C293" s="257"/>
    </row>
    <row r="294" spans="2:3" x14ac:dyDescent="0.25">
      <c r="B294" s="257"/>
      <c r="C294" s="257"/>
    </row>
    <row r="295" spans="2:3" x14ac:dyDescent="0.25">
      <c r="B295" s="257"/>
      <c r="C295" s="257"/>
    </row>
    <row r="296" spans="2:3" x14ac:dyDescent="0.25">
      <c r="B296" s="257"/>
      <c r="C296" s="257"/>
    </row>
    <row r="297" spans="2:3" x14ac:dyDescent="0.25">
      <c r="B297" s="257"/>
      <c r="C297" s="257"/>
    </row>
    <row r="298" spans="2:3" x14ac:dyDescent="0.25">
      <c r="B298" s="257"/>
      <c r="C298" s="257"/>
    </row>
    <row r="299" spans="2:3" x14ac:dyDescent="0.25">
      <c r="B299" s="257"/>
      <c r="C299" s="257"/>
    </row>
    <row r="300" spans="2:3" x14ac:dyDescent="0.25">
      <c r="B300" s="257"/>
      <c r="C300" s="257"/>
    </row>
    <row r="301" spans="2:3" x14ac:dyDescent="0.25">
      <c r="B301" s="257"/>
      <c r="C301" s="257"/>
    </row>
    <row r="302" spans="2:3" x14ac:dyDescent="0.25">
      <c r="B302" s="257"/>
      <c r="C302" s="257"/>
    </row>
    <row r="303" spans="2:3" x14ac:dyDescent="0.25">
      <c r="B303" s="257"/>
      <c r="C303" s="257"/>
    </row>
    <row r="304" spans="2:3" x14ac:dyDescent="0.25">
      <c r="B304" s="257"/>
      <c r="C304" s="257"/>
    </row>
    <row r="305" spans="2:3" x14ac:dyDescent="0.25">
      <c r="B305" s="257"/>
      <c r="C305" s="257"/>
    </row>
    <row r="306" spans="2:3" x14ac:dyDescent="0.25">
      <c r="B306" s="257"/>
      <c r="C306" s="257"/>
    </row>
    <row r="307" spans="2:3" x14ac:dyDescent="0.25">
      <c r="B307" s="257"/>
      <c r="C307" s="257"/>
    </row>
    <row r="308" spans="2:3" x14ac:dyDescent="0.25">
      <c r="B308" s="257"/>
      <c r="C308" s="257"/>
    </row>
    <row r="309" spans="2:3" x14ac:dyDescent="0.25">
      <c r="B309" s="257"/>
      <c r="C309" s="257"/>
    </row>
    <row r="310" spans="2:3" x14ac:dyDescent="0.25">
      <c r="B310" s="257"/>
      <c r="C310" s="257"/>
    </row>
    <row r="311" spans="2:3" x14ac:dyDescent="0.25">
      <c r="B311" s="257"/>
      <c r="C311" s="257"/>
    </row>
    <row r="312" spans="2:3" x14ac:dyDescent="0.25">
      <c r="B312" s="257"/>
      <c r="C312" s="257"/>
    </row>
    <row r="313" spans="2:3" x14ac:dyDescent="0.25">
      <c r="B313" s="257"/>
      <c r="C313" s="257"/>
    </row>
    <row r="314" spans="2:3" x14ac:dyDescent="0.25">
      <c r="B314" s="257"/>
      <c r="C314" s="257"/>
    </row>
    <row r="315" spans="2:3" x14ac:dyDescent="0.25">
      <c r="B315" s="257"/>
      <c r="C315" s="257"/>
    </row>
    <row r="316" spans="2:3" x14ac:dyDescent="0.25">
      <c r="B316" s="257"/>
      <c r="C316" s="257"/>
    </row>
    <row r="317" spans="2:3" x14ac:dyDescent="0.25">
      <c r="B317" s="257"/>
      <c r="C317" s="257"/>
    </row>
    <row r="318" spans="2:3" x14ac:dyDescent="0.25">
      <c r="B318" s="257"/>
      <c r="C318" s="257"/>
    </row>
    <row r="319" spans="2:3" x14ac:dyDescent="0.25">
      <c r="B319" s="257"/>
      <c r="C319" s="257"/>
    </row>
    <row r="320" spans="2:3" x14ac:dyDescent="0.25">
      <c r="B320" s="257"/>
      <c r="C320" s="257"/>
    </row>
    <row r="321" spans="2:3" x14ac:dyDescent="0.25">
      <c r="B321" s="257"/>
      <c r="C321" s="257"/>
    </row>
    <row r="322" spans="2:3" x14ac:dyDescent="0.25">
      <c r="B322" s="257"/>
      <c r="C322" s="257"/>
    </row>
    <row r="323" spans="2:3" x14ac:dyDescent="0.25">
      <c r="B323" s="257"/>
      <c r="C323" s="257"/>
    </row>
    <row r="324" spans="2:3" x14ac:dyDescent="0.25">
      <c r="B324" s="257"/>
      <c r="C324" s="257"/>
    </row>
    <row r="325" spans="2:3" x14ac:dyDescent="0.25">
      <c r="B325" s="257"/>
      <c r="C325" s="257"/>
    </row>
    <row r="326" spans="2:3" x14ac:dyDescent="0.25">
      <c r="B326" s="257"/>
      <c r="C326" s="257"/>
    </row>
    <row r="327" spans="2:3" x14ac:dyDescent="0.25">
      <c r="B327" s="257"/>
      <c r="C327" s="257"/>
    </row>
    <row r="328" spans="2:3" x14ac:dyDescent="0.25">
      <c r="B328" s="257"/>
      <c r="C328" s="257"/>
    </row>
    <row r="329" spans="2:3" x14ac:dyDescent="0.25">
      <c r="B329" s="257"/>
      <c r="C329" s="257"/>
    </row>
    <row r="330" spans="2:3" x14ac:dyDescent="0.25">
      <c r="B330" s="257"/>
      <c r="C330" s="257"/>
    </row>
    <row r="331" spans="2:3" x14ac:dyDescent="0.25">
      <c r="B331" s="257"/>
      <c r="C331" s="257"/>
    </row>
    <row r="332" spans="2:3" x14ac:dyDescent="0.25">
      <c r="B332" s="257"/>
      <c r="C332" s="257"/>
    </row>
    <row r="333" spans="2:3" x14ac:dyDescent="0.25">
      <c r="B333" s="257"/>
      <c r="C333" s="257"/>
    </row>
    <row r="334" spans="2:3" x14ac:dyDescent="0.25">
      <c r="B334" s="257"/>
      <c r="C334" s="257"/>
    </row>
    <row r="335" spans="2:3" x14ac:dyDescent="0.25">
      <c r="B335" s="257"/>
      <c r="C335" s="257"/>
    </row>
    <row r="336" spans="2:3" x14ac:dyDescent="0.25">
      <c r="B336" s="257"/>
      <c r="C336" s="257"/>
    </row>
    <row r="337" spans="2:3" x14ac:dyDescent="0.25">
      <c r="B337" s="257"/>
      <c r="C337" s="257"/>
    </row>
    <row r="338" spans="2:3" x14ac:dyDescent="0.25">
      <c r="B338" s="257"/>
      <c r="C338" s="257"/>
    </row>
    <row r="339" spans="2:3" x14ac:dyDescent="0.25">
      <c r="B339" s="257"/>
      <c r="C339" s="257"/>
    </row>
    <row r="340" spans="2:3" x14ac:dyDescent="0.25">
      <c r="B340" s="257"/>
      <c r="C340" s="257"/>
    </row>
    <row r="341" spans="2:3" x14ac:dyDescent="0.25">
      <c r="B341" s="257"/>
      <c r="C341" s="257"/>
    </row>
    <row r="342" spans="2:3" x14ac:dyDescent="0.25">
      <c r="B342" s="257"/>
      <c r="C342" s="257"/>
    </row>
    <row r="343" spans="2:3" x14ac:dyDescent="0.25">
      <c r="B343" s="257"/>
      <c r="C343" s="257"/>
    </row>
    <row r="344" spans="2:3" x14ac:dyDescent="0.25">
      <c r="B344" s="257"/>
      <c r="C344" s="257"/>
    </row>
    <row r="345" spans="2:3" x14ac:dyDescent="0.25">
      <c r="B345" s="257"/>
      <c r="C345" s="257"/>
    </row>
    <row r="346" spans="2:3" x14ac:dyDescent="0.25">
      <c r="B346" s="257"/>
      <c r="C346" s="257"/>
    </row>
    <row r="347" spans="2:3" x14ac:dyDescent="0.25">
      <c r="B347" s="257"/>
      <c r="C347" s="257"/>
    </row>
    <row r="348" spans="2:3" x14ac:dyDescent="0.25">
      <c r="B348" s="257"/>
      <c r="C348" s="257"/>
    </row>
    <row r="349" spans="2:3" x14ac:dyDescent="0.25">
      <c r="B349" s="257"/>
      <c r="C349" s="257"/>
    </row>
    <row r="350" spans="2:3" x14ac:dyDescent="0.25">
      <c r="B350" s="257"/>
      <c r="C350" s="257"/>
    </row>
    <row r="351" spans="2:3" x14ac:dyDescent="0.25">
      <c r="B351" s="257"/>
      <c r="C351" s="257"/>
    </row>
    <row r="352" spans="2:3" x14ac:dyDescent="0.25">
      <c r="B352" s="257"/>
      <c r="C352" s="257"/>
    </row>
    <row r="353" spans="2:3" x14ac:dyDescent="0.25">
      <c r="B353" s="257"/>
      <c r="C353" s="257"/>
    </row>
    <row r="354" spans="2:3" x14ac:dyDescent="0.25">
      <c r="B354" s="257"/>
      <c r="C354" s="257"/>
    </row>
    <row r="355" spans="2:3" x14ac:dyDescent="0.25">
      <c r="B355" s="257"/>
      <c r="C355" s="257"/>
    </row>
    <row r="356" spans="2:3" x14ac:dyDescent="0.25">
      <c r="B356" s="257"/>
      <c r="C356" s="257"/>
    </row>
    <row r="357" spans="2:3" x14ac:dyDescent="0.25">
      <c r="B357" s="257"/>
      <c r="C357" s="257"/>
    </row>
    <row r="358" spans="2:3" x14ac:dyDescent="0.25">
      <c r="B358" s="257"/>
      <c r="C358" s="257"/>
    </row>
    <row r="359" spans="2:3" x14ac:dyDescent="0.25">
      <c r="B359" s="257"/>
      <c r="C359" s="257"/>
    </row>
    <row r="360" spans="2:3" x14ac:dyDescent="0.25">
      <c r="B360" s="257"/>
      <c r="C360" s="257"/>
    </row>
    <row r="361" spans="2:3" x14ac:dyDescent="0.25">
      <c r="B361" s="257"/>
      <c r="C361" s="257"/>
    </row>
    <row r="362" spans="2:3" x14ac:dyDescent="0.25">
      <c r="B362" s="257"/>
      <c r="C362" s="257"/>
    </row>
    <row r="363" spans="2:3" x14ac:dyDescent="0.25">
      <c r="B363" s="257"/>
      <c r="C363" s="257"/>
    </row>
    <row r="364" spans="2:3" x14ac:dyDescent="0.25">
      <c r="B364" s="257"/>
      <c r="C364" s="257"/>
    </row>
    <row r="365" spans="2:3" x14ac:dyDescent="0.25">
      <c r="B365" s="257"/>
      <c r="C365" s="257"/>
    </row>
    <row r="366" spans="2:3" x14ac:dyDescent="0.25">
      <c r="B366" s="257"/>
      <c r="C366" s="257"/>
    </row>
    <row r="367" spans="2:3" x14ac:dyDescent="0.25">
      <c r="B367" s="257"/>
      <c r="C367" s="257"/>
    </row>
    <row r="368" spans="2:3" x14ac:dyDescent="0.25">
      <c r="B368" s="257"/>
      <c r="C368" s="257"/>
    </row>
    <row r="369" spans="2:3" x14ac:dyDescent="0.25">
      <c r="B369" s="257"/>
      <c r="C369" s="257"/>
    </row>
    <row r="370" spans="2:3" x14ac:dyDescent="0.25">
      <c r="B370" s="257"/>
      <c r="C370" s="257"/>
    </row>
    <row r="371" spans="2:3" x14ac:dyDescent="0.25">
      <c r="B371" s="257"/>
      <c r="C371" s="257"/>
    </row>
    <row r="372" spans="2:3" x14ac:dyDescent="0.25">
      <c r="B372" s="257"/>
      <c r="C372" s="257"/>
    </row>
    <row r="373" spans="2:3" x14ac:dyDescent="0.25">
      <c r="B373" s="257"/>
      <c r="C373" s="257"/>
    </row>
    <row r="374" spans="2:3" x14ac:dyDescent="0.25">
      <c r="B374" s="257"/>
      <c r="C374" s="257"/>
    </row>
    <row r="375" spans="2:3" x14ac:dyDescent="0.25">
      <c r="B375" s="257"/>
      <c r="C375" s="257"/>
    </row>
    <row r="376" spans="2:3" x14ac:dyDescent="0.25">
      <c r="B376" s="257"/>
      <c r="C376" s="257"/>
    </row>
    <row r="377" spans="2:3" x14ac:dyDescent="0.25">
      <c r="B377" s="257"/>
      <c r="C377" s="257"/>
    </row>
    <row r="378" spans="2:3" x14ac:dyDescent="0.25">
      <c r="B378" s="257"/>
      <c r="C378" s="257"/>
    </row>
    <row r="379" spans="2:3" x14ac:dyDescent="0.25">
      <c r="B379" s="257"/>
      <c r="C379" s="257"/>
    </row>
    <row r="380" spans="2:3" x14ac:dyDescent="0.25">
      <c r="B380" s="257"/>
      <c r="C380" s="257"/>
    </row>
    <row r="381" spans="2:3" x14ac:dyDescent="0.25">
      <c r="B381" s="257"/>
      <c r="C381" s="257"/>
    </row>
    <row r="382" spans="2:3" x14ac:dyDescent="0.25">
      <c r="B382" s="257"/>
      <c r="C382" s="257"/>
    </row>
    <row r="383" spans="2:3" x14ac:dyDescent="0.25">
      <c r="B383" s="257"/>
      <c r="C383" s="257"/>
    </row>
    <row r="384" spans="2:3" x14ac:dyDescent="0.25">
      <c r="B384" s="257"/>
      <c r="C384" s="257"/>
    </row>
    <row r="385" spans="2:3" x14ac:dyDescent="0.25">
      <c r="B385" s="257"/>
      <c r="C385" s="257"/>
    </row>
    <row r="386" spans="2:3" x14ac:dyDescent="0.25">
      <c r="B386" s="257"/>
      <c r="C386" s="257"/>
    </row>
    <row r="387" spans="2:3" x14ac:dyDescent="0.25">
      <c r="B387" s="257"/>
      <c r="C387" s="257"/>
    </row>
    <row r="388" spans="2:3" x14ac:dyDescent="0.25">
      <c r="B388" s="257"/>
      <c r="C388" s="257"/>
    </row>
    <row r="389" spans="2:3" x14ac:dyDescent="0.25">
      <c r="B389" s="257"/>
      <c r="C389" s="257"/>
    </row>
    <row r="390" spans="2:3" x14ac:dyDescent="0.25">
      <c r="B390" s="257"/>
      <c r="C390" s="257"/>
    </row>
    <row r="391" spans="2:3" x14ac:dyDescent="0.25">
      <c r="B391" s="257"/>
      <c r="C391" s="257"/>
    </row>
    <row r="392" spans="2:3" x14ac:dyDescent="0.25">
      <c r="B392" s="257"/>
      <c r="C392" s="257"/>
    </row>
    <row r="393" spans="2:3" x14ac:dyDescent="0.25">
      <c r="B393" s="257"/>
      <c r="C393" s="257"/>
    </row>
    <row r="394" spans="2:3" x14ac:dyDescent="0.25">
      <c r="B394" s="257"/>
      <c r="C394" s="257"/>
    </row>
    <row r="395" spans="2:3" x14ac:dyDescent="0.25">
      <c r="B395" s="257"/>
      <c r="C395" s="257"/>
    </row>
    <row r="396" spans="2:3" x14ac:dyDescent="0.25">
      <c r="B396" s="257"/>
      <c r="C396" s="257"/>
    </row>
    <row r="397" spans="2:3" x14ac:dyDescent="0.25">
      <c r="B397" s="257"/>
      <c r="C397" s="257"/>
    </row>
    <row r="398" spans="2:3" x14ac:dyDescent="0.25">
      <c r="B398" s="257"/>
      <c r="C398" s="257"/>
    </row>
    <row r="399" spans="2:3" x14ac:dyDescent="0.25">
      <c r="B399" s="257"/>
      <c r="C399" s="257"/>
    </row>
    <row r="400" spans="2:3" x14ac:dyDescent="0.25">
      <c r="B400" s="257"/>
      <c r="C400" s="257"/>
    </row>
    <row r="401" spans="2:3" x14ac:dyDescent="0.25">
      <c r="B401" s="257"/>
      <c r="C401" s="257"/>
    </row>
    <row r="402" spans="2:3" x14ac:dyDescent="0.25">
      <c r="B402" s="257"/>
      <c r="C402" s="257"/>
    </row>
    <row r="403" spans="2:3" x14ac:dyDescent="0.25">
      <c r="B403" s="257"/>
      <c r="C403" s="257"/>
    </row>
    <row r="404" spans="2:3" x14ac:dyDescent="0.25">
      <c r="B404" s="257"/>
      <c r="C404" s="257"/>
    </row>
    <row r="405" spans="2:3" x14ac:dyDescent="0.25">
      <c r="B405" s="257"/>
      <c r="C405" s="257"/>
    </row>
    <row r="406" spans="2:3" x14ac:dyDescent="0.25">
      <c r="B406" s="257"/>
      <c r="C406" s="257"/>
    </row>
    <row r="407" spans="2:3" x14ac:dyDescent="0.25">
      <c r="B407" s="257"/>
      <c r="C407" s="257"/>
    </row>
    <row r="408" spans="2:3" x14ac:dyDescent="0.25">
      <c r="B408" s="257"/>
      <c r="C408" s="257"/>
    </row>
    <row r="409" spans="2:3" x14ac:dyDescent="0.25">
      <c r="B409" s="257"/>
      <c r="C409" s="257"/>
    </row>
    <row r="410" spans="2:3" x14ac:dyDescent="0.25">
      <c r="B410" s="257"/>
      <c r="C410" s="257"/>
    </row>
    <row r="411" spans="2:3" x14ac:dyDescent="0.25">
      <c r="B411" s="257"/>
      <c r="C411" s="257"/>
    </row>
    <row r="412" spans="2:3" x14ac:dyDescent="0.25">
      <c r="B412" s="257"/>
      <c r="C412" s="257"/>
    </row>
    <row r="413" spans="2:3" x14ac:dyDescent="0.25">
      <c r="B413" s="257"/>
      <c r="C413" s="257"/>
    </row>
    <row r="414" spans="2:3" x14ac:dyDescent="0.25">
      <c r="B414" s="257"/>
      <c r="C414" s="257"/>
    </row>
    <row r="415" spans="2:3" x14ac:dyDescent="0.25">
      <c r="B415" s="257"/>
      <c r="C415" s="257"/>
    </row>
    <row r="416" spans="2:3" x14ac:dyDescent="0.25">
      <c r="B416" s="257"/>
      <c r="C416" s="257"/>
    </row>
    <row r="417" spans="2:3" x14ac:dyDescent="0.25">
      <c r="B417" s="257"/>
      <c r="C417" s="257"/>
    </row>
    <row r="418" spans="2:3" x14ac:dyDescent="0.25">
      <c r="B418" s="257"/>
      <c r="C418" s="257"/>
    </row>
    <row r="419" spans="2:3" x14ac:dyDescent="0.25">
      <c r="B419" s="257"/>
      <c r="C419" s="257"/>
    </row>
    <row r="420" spans="2:3" x14ac:dyDescent="0.25">
      <c r="B420" s="257"/>
      <c r="C420" s="257"/>
    </row>
    <row r="421" spans="2:3" x14ac:dyDescent="0.25">
      <c r="B421" s="257"/>
      <c r="C421" s="257"/>
    </row>
    <row r="422" spans="2:3" x14ac:dyDescent="0.25">
      <c r="B422" s="257"/>
      <c r="C422" s="257"/>
    </row>
    <row r="423" spans="2:3" x14ac:dyDescent="0.25">
      <c r="B423" s="257"/>
      <c r="C423" s="257"/>
    </row>
    <row r="424" spans="2:3" x14ac:dyDescent="0.25">
      <c r="B424" s="257"/>
      <c r="C424" s="257"/>
    </row>
    <row r="425" spans="2:3" x14ac:dyDescent="0.25">
      <c r="B425" s="257"/>
      <c r="C425" s="257"/>
    </row>
    <row r="426" spans="2:3" x14ac:dyDescent="0.25">
      <c r="B426" s="257"/>
      <c r="C426" s="257"/>
    </row>
    <row r="427" spans="2:3" x14ac:dyDescent="0.25">
      <c r="B427" s="257"/>
      <c r="C427" s="257"/>
    </row>
    <row r="428" spans="2:3" x14ac:dyDescent="0.25">
      <c r="B428" s="257"/>
      <c r="C428" s="257"/>
    </row>
    <row r="429" spans="2:3" x14ac:dyDescent="0.25">
      <c r="B429" s="257"/>
      <c r="C429" s="257"/>
    </row>
    <row r="430" spans="2:3" x14ac:dyDescent="0.25">
      <c r="B430" s="257"/>
      <c r="C430" s="257"/>
    </row>
    <row r="431" spans="2:3" x14ac:dyDescent="0.25">
      <c r="B431" s="257"/>
      <c r="C431" s="257"/>
    </row>
    <row r="432" spans="2:3" x14ac:dyDescent="0.25">
      <c r="B432" s="257"/>
      <c r="C432" s="257"/>
    </row>
    <row r="433" spans="2:3" x14ac:dyDescent="0.25">
      <c r="B433" s="257"/>
      <c r="C433" s="257"/>
    </row>
    <row r="434" spans="2:3" x14ac:dyDescent="0.25">
      <c r="B434" s="257"/>
      <c r="C434" s="257"/>
    </row>
    <row r="435" spans="2:3" x14ac:dyDescent="0.25">
      <c r="B435" s="257"/>
      <c r="C435" s="257"/>
    </row>
    <row r="436" spans="2:3" x14ac:dyDescent="0.25">
      <c r="B436" s="257"/>
      <c r="C436" s="257"/>
    </row>
    <row r="437" spans="2:3" x14ac:dyDescent="0.25">
      <c r="B437" s="257"/>
      <c r="C437" s="257"/>
    </row>
    <row r="438" spans="2:3" x14ac:dyDescent="0.25">
      <c r="B438" s="257"/>
      <c r="C438" s="257"/>
    </row>
    <row r="439" spans="2:3" x14ac:dyDescent="0.25">
      <c r="B439" s="257"/>
      <c r="C439" s="257"/>
    </row>
    <row r="440" spans="2:3" x14ac:dyDescent="0.25">
      <c r="B440" s="257"/>
      <c r="C440" s="257"/>
    </row>
    <row r="441" spans="2:3" x14ac:dyDescent="0.25">
      <c r="B441" s="257"/>
      <c r="C441" s="257"/>
    </row>
    <row r="442" spans="2:3" x14ac:dyDescent="0.25">
      <c r="B442" s="257"/>
      <c r="C442" s="257"/>
    </row>
    <row r="443" spans="2:3" x14ac:dyDescent="0.25">
      <c r="B443" s="257"/>
      <c r="C443" s="257"/>
    </row>
    <row r="444" spans="2:3" x14ac:dyDescent="0.25">
      <c r="B444" s="257"/>
      <c r="C444" s="257"/>
    </row>
    <row r="445" spans="2:3" x14ac:dyDescent="0.25">
      <c r="B445" s="257"/>
      <c r="C445" s="257"/>
    </row>
    <row r="446" spans="2:3" x14ac:dyDescent="0.25">
      <c r="B446" s="257"/>
      <c r="C446" s="257"/>
    </row>
    <row r="447" spans="2:3" x14ac:dyDescent="0.25">
      <c r="B447" s="257"/>
      <c r="C447" s="257"/>
    </row>
    <row r="448" spans="2:3" x14ac:dyDescent="0.25">
      <c r="B448" s="257"/>
      <c r="C448" s="257"/>
    </row>
    <row r="449" spans="2:3" x14ac:dyDescent="0.25">
      <c r="B449" s="257"/>
      <c r="C449" s="257"/>
    </row>
    <row r="450" spans="2:3" x14ac:dyDescent="0.25">
      <c r="B450" s="257"/>
      <c r="C450" s="257"/>
    </row>
    <row r="451" spans="2:3" x14ac:dyDescent="0.25">
      <c r="B451" s="257"/>
      <c r="C451" s="257"/>
    </row>
    <row r="452" spans="2:3" x14ac:dyDescent="0.25">
      <c r="B452" s="257"/>
      <c r="C452" s="257"/>
    </row>
    <row r="453" spans="2:3" x14ac:dyDescent="0.25">
      <c r="B453" s="257"/>
      <c r="C453" s="257"/>
    </row>
    <row r="454" spans="2:3" x14ac:dyDescent="0.25">
      <c r="B454" s="257"/>
      <c r="C454" s="257"/>
    </row>
    <row r="455" spans="2:3" x14ac:dyDescent="0.25">
      <c r="B455" s="257"/>
      <c r="C455" s="257"/>
    </row>
    <row r="456" spans="2:3" x14ac:dyDescent="0.25">
      <c r="B456" s="257"/>
      <c r="C456" s="257"/>
    </row>
    <row r="457" spans="2:3" x14ac:dyDescent="0.25">
      <c r="B457" s="257"/>
      <c r="C457" s="257"/>
    </row>
    <row r="458" spans="2:3" x14ac:dyDescent="0.25">
      <c r="B458" s="257"/>
      <c r="C458" s="257"/>
    </row>
    <row r="459" spans="2:3" x14ac:dyDescent="0.25">
      <c r="B459" s="257"/>
      <c r="C459" s="257"/>
    </row>
    <row r="460" spans="2:3" x14ac:dyDescent="0.25">
      <c r="B460" s="257"/>
      <c r="C460" s="257"/>
    </row>
    <row r="461" spans="2:3" x14ac:dyDescent="0.25">
      <c r="B461" s="257"/>
      <c r="C461" s="257"/>
    </row>
    <row r="462" spans="2:3" x14ac:dyDescent="0.25">
      <c r="B462" s="257"/>
      <c r="C462" s="257"/>
    </row>
    <row r="463" spans="2:3" x14ac:dyDescent="0.25">
      <c r="B463" s="257"/>
      <c r="C463" s="257"/>
    </row>
    <row r="464" spans="2:3" x14ac:dyDescent="0.25">
      <c r="B464" s="257"/>
      <c r="C464" s="257"/>
    </row>
    <row r="465" spans="2:3" x14ac:dyDescent="0.25">
      <c r="B465" s="257"/>
      <c r="C465" s="257"/>
    </row>
    <row r="466" spans="2:3" x14ac:dyDescent="0.25">
      <c r="B466" s="257"/>
      <c r="C466" s="257"/>
    </row>
    <row r="467" spans="2:3" x14ac:dyDescent="0.25">
      <c r="B467" s="257"/>
      <c r="C467" s="257"/>
    </row>
    <row r="468" spans="2:3" x14ac:dyDescent="0.25">
      <c r="B468" s="257"/>
      <c r="C468" s="257"/>
    </row>
    <row r="469" spans="2:3" x14ac:dyDescent="0.25">
      <c r="B469" s="257"/>
      <c r="C469" s="257"/>
    </row>
    <row r="470" spans="2:3" x14ac:dyDescent="0.25">
      <c r="B470" s="257"/>
      <c r="C470" s="257"/>
    </row>
    <row r="471" spans="2:3" x14ac:dyDescent="0.25">
      <c r="B471" s="257"/>
      <c r="C471" s="257"/>
    </row>
    <row r="472" spans="2:3" x14ac:dyDescent="0.25">
      <c r="B472" s="257"/>
      <c r="C472" s="257"/>
    </row>
    <row r="473" spans="2:3" x14ac:dyDescent="0.25">
      <c r="B473" s="257"/>
      <c r="C473" s="257"/>
    </row>
    <row r="474" spans="2:3" x14ac:dyDescent="0.25">
      <c r="B474" s="257"/>
      <c r="C474" s="257"/>
    </row>
    <row r="475" spans="2:3" x14ac:dyDescent="0.25">
      <c r="B475" s="257"/>
      <c r="C475" s="257"/>
    </row>
    <row r="476" spans="2:3" x14ac:dyDescent="0.25">
      <c r="B476" s="257"/>
      <c r="C476" s="257"/>
    </row>
    <row r="477" spans="2:3" x14ac:dyDescent="0.25">
      <c r="B477" s="257"/>
      <c r="C477" s="257"/>
    </row>
    <row r="478" spans="2:3" x14ac:dyDescent="0.25">
      <c r="B478" s="257"/>
      <c r="C478" s="257"/>
    </row>
    <row r="479" spans="2:3" x14ac:dyDescent="0.25">
      <c r="B479" s="257"/>
      <c r="C479" s="257"/>
    </row>
    <row r="480" spans="2:3" x14ac:dyDescent="0.25">
      <c r="B480" s="257"/>
      <c r="C480" s="257"/>
    </row>
    <row r="481" spans="2:3" x14ac:dyDescent="0.25">
      <c r="B481" s="257"/>
      <c r="C481" s="257"/>
    </row>
    <row r="482" spans="2:3" x14ac:dyDescent="0.25">
      <c r="B482" s="257"/>
      <c r="C482" s="257"/>
    </row>
    <row r="483" spans="2:3" x14ac:dyDescent="0.25">
      <c r="B483" s="257"/>
      <c r="C483" s="257"/>
    </row>
    <row r="484" spans="2:3" x14ac:dyDescent="0.25">
      <c r="B484" s="257"/>
      <c r="C484" s="257"/>
    </row>
    <row r="485" spans="2:3" x14ac:dyDescent="0.25">
      <c r="B485" s="257"/>
      <c r="C485" s="257"/>
    </row>
    <row r="486" spans="2:3" x14ac:dyDescent="0.25">
      <c r="B486" s="257"/>
      <c r="C486" s="257"/>
    </row>
    <row r="487" spans="2:3" x14ac:dyDescent="0.25">
      <c r="B487" s="257"/>
      <c r="C487" s="257"/>
    </row>
    <row r="488" spans="2:3" x14ac:dyDescent="0.25">
      <c r="B488" s="257"/>
      <c r="C488" s="257"/>
    </row>
    <row r="489" spans="2:3" x14ac:dyDescent="0.25">
      <c r="B489" s="257"/>
      <c r="C489" s="257"/>
    </row>
    <row r="490" spans="2:3" x14ac:dyDescent="0.25">
      <c r="B490" s="257"/>
      <c r="C490" s="257"/>
    </row>
    <row r="491" spans="2:3" x14ac:dyDescent="0.25">
      <c r="B491" s="257"/>
      <c r="C491" s="257"/>
    </row>
    <row r="492" spans="2:3" x14ac:dyDescent="0.25">
      <c r="B492" s="257"/>
      <c r="C492" s="257"/>
    </row>
    <row r="493" spans="2:3" x14ac:dyDescent="0.25">
      <c r="B493" s="257"/>
      <c r="C493" s="257"/>
    </row>
    <row r="494" spans="2:3" x14ac:dyDescent="0.25">
      <c r="B494" s="257"/>
      <c r="C494" s="257"/>
    </row>
    <row r="495" spans="2:3" x14ac:dyDescent="0.25">
      <c r="B495" s="257"/>
      <c r="C495" s="257"/>
    </row>
    <row r="496" spans="2:3" x14ac:dyDescent="0.25">
      <c r="B496" s="257"/>
      <c r="C496" s="257"/>
    </row>
    <row r="497" spans="2:3" x14ac:dyDescent="0.25">
      <c r="B497" s="257"/>
      <c r="C497" s="257"/>
    </row>
    <row r="498" spans="2:3" x14ac:dyDescent="0.25">
      <c r="B498" s="257"/>
      <c r="C498" s="257"/>
    </row>
    <row r="499" spans="2:3" x14ac:dyDescent="0.25">
      <c r="B499" s="257"/>
      <c r="C499" s="257"/>
    </row>
    <row r="500" spans="2:3" x14ac:dyDescent="0.25">
      <c r="B500" s="257"/>
      <c r="C500" s="257"/>
    </row>
    <row r="501" spans="2:3" x14ac:dyDescent="0.25">
      <c r="B501" s="257"/>
      <c r="C501" s="257"/>
    </row>
    <row r="502" spans="2:3" x14ac:dyDescent="0.25">
      <c r="B502" s="257"/>
      <c r="C502" s="257"/>
    </row>
    <row r="503" spans="2:3" x14ac:dyDescent="0.25">
      <c r="B503" s="257"/>
      <c r="C503" s="257"/>
    </row>
    <row r="504" spans="2:3" x14ac:dyDescent="0.25">
      <c r="B504" s="257"/>
      <c r="C504" s="257"/>
    </row>
    <row r="505" spans="2:3" x14ac:dyDescent="0.25">
      <c r="B505" s="257"/>
      <c r="C505" s="257"/>
    </row>
    <row r="506" spans="2:3" x14ac:dyDescent="0.25">
      <c r="B506" s="257"/>
      <c r="C506" s="257"/>
    </row>
    <row r="507" spans="2:3" x14ac:dyDescent="0.25">
      <c r="B507" s="257"/>
      <c r="C507" s="257"/>
    </row>
    <row r="508" spans="2:3" x14ac:dyDescent="0.25">
      <c r="B508" s="257"/>
      <c r="C508" s="257"/>
    </row>
    <row r="509" spans="2:3" x14ac:dyDescent="0.25">
      <c r="B509" s="257"/>
      <c r="C509" s="257"/>
    </row>
    <row r="510" spans="2:3" x14ac:dyDescent="0.25">
      <c r="B510" s="257"/>
      <c r="C510" s="257"/>
    </row>
    <row r="511" spans="2:3" x14ac:dyDescent="0.25">
      <c r="B511" s="257"/>
      <c r="C511" s="257"/>
    </row>
    <row r="512" spans="2:3" x14ac:dyDescent="0.25">
      <c r="B512" s="257"/>
      <c r="C512" s="257"/>
    </row>
    <row r="513" spans="2:3" x14ac:dyDescent="0.25">
      <c r="B513" s="257"/>
      <c r="C513" s="257"/>
    </row>
    <row r="514" spans="2:3" x14ac:dyDescent="0.25">
      <c r="B514" s="257"/>
      <c r="C514" s="257"/>
    </row>
    <row r="515" spans="2:3" x14ac:dyDescent="0.25">
      <c r="B515" s="257"/>
      <c r="C515" s="257"/>
    </row>
    <row r="516" spans="2:3" x14ac:dyDescent="0.25">
      <c r="B516" s="257"/>
      <c r="C516" s="257"/>
    </row>
    <row r="517" spans="2:3" x14ac:dyDescent="0.25">
      <c r="B517" s="257"/>
      <c r="C517" s="257"/>
    </row>
    <row r="518" spans="2:3" x14ac:dyDescent="0.25">
      <c r="B518" s="257"/>
      <c r="C518" s="257"/>
    </row>
    <row r="519" spans="2:3" x14ac:dyDescent="0.25">
      <c r="B519" s="257"/>
      <c r="C519" s="257"/>
    </row>
    <row r="520" spans="2:3" x14ac:dyDescent="0.25">
      <c r="B520" s="257"/>
      <c r="C520" s="257"/>
    </row>
    <row r="521" spans="2:3" x14ac:dyDescent="0.25">
      <c r="B521" s="257"/>
      <c r="C521" s="257"/>
    </row>
    <row r="522" spans="2:3" x14ac:dyDescent="0.25">
      <c r="B522" s="257"/>
      <c r="C522" s="257"/>
    </row>
    <row r="523" spans="2:3" x14ac:dyDescent="0.25">
      <c r="B523" s="257"/>
      <c r="C523" s="257"/>
    </row>
    <row r="524" spans="2:3" x14ac:dyDescent="0.25">
      <c r="B524" s="257"/>
      <c r="C524" s="257"/>
    </row>
    <row r="525" spans="2:3" x14ac:dyDescent="0.25">
      <c r="B525" s="257"/>
      <c r="C525" s="257"/>
    </row>
    <row r="526" spans="2:3" x14ac:dyDescent="0.25">
      <c r="B526" s="257"/>
      <c r="C526" s="257"/>
    </row>
    <row r="527" spans="2:3" x14ac:dyDescent="0.25">
      <c r="B527" s="257"/>
      <c r="C527" s="257"/>
    </row>
    <row r="528" spans="2:3" x14ac:dyDescent="0.25">
      <c r="B528" s="257"/>
      <c r="C528" s="257"/>
    </row>
    <row r="529" spans="2:3" x14ac:dyDescent="0.25">
      <c r="B529" s="257"/>
      <c r="C529" s="257"/>
    </row>
    <row r="530" spans="2:3" x14ac:dyDescent="0.25">
      <c r="B530" s="257"/>
      <c r="C530" s="257"/>
    </row>
    <row r="531" spans="2:3" x14ac:dyDescent="0.25">
      <c r="B531" s="257"/>
      <c r="C531" s="257"/>
    </row>
    <row r="532" spans="2:3" x14ac:dyDescent="0.25">
      <c r="B532" s="257"/>
      <c r="C532" s="257"/>
    </row>
    <row r="533" spans="2:3" x14ac:dyDescent="0.25">
      <c r="B533" s="257"/>
      <c r="C533" s="257"/>
    </row>
    <row r="534" spans="2:3" x14ac:dyDescent="0.25">
      <c r="B534" s="257"/>
      <c r="C534" s="257"/>
    </row>
    <row r="535" spans="2:3" x14ac:dyDescent="0.25">
      <c r="B535" s="257"/>
      <c r="C535" s="257"/>
    </row>
    <row r="536" spans="2:3" x14ac:dyDescent="0.25">
      <c r="B536" s="257"/>
      <c r="C536" s="257"/>
    </row>
    <row r="537" spans="2:3" x14ac:dyDescent="0.25">
      <c r="B537" s="257"/>
      <c r="C537" s="257"/>
    </row>
    <row r="538" spans="2:3" x14ac:dyDescent="0.25">
      <c r="B538" s="257"/>
      <c r="C538" s="257"/>
    </row>
    <row r="539" spans="2:3" x14ac:dyDescent="0.25">
      <c r="B539" s="257"/>
      <c r="C539" s="257"/>
    </row>
    <row r="540" spans="2:3" x14ac:dyDescent="0.25">
      <c r="B540" s="257"/>
      <c r="C540" s="257"/>
    </row>
    <row r="541" spans="2:3" x14ac:dyDescent="0.25">
      <c r="B541" s="257"/>
      <c r="C541" s="257"/>
    </row>
    <row r="542" spans="2:3" x14ac:dyDescent="0.25">
      <c r="B542" s="257"/>
      <c r="C542" s="257"/>
    </row>
    <row r="543" spans="2:3" x14ac:dyDescent="0.25">
      <c r="B543" s="257"/>
      <c r="C543" s="257"/>
    </row>
    <row r="544" spans="2:3" x14ac:dyDescent="0.25">
      <c r="B544" s="257"/>
      <c r="C544" s="257"/>
    </row>
    <row r="545" spans="2:3" x14ac:dyDescent="0.25">
      <c r="B545" s="257"/>
      <c r="C545" s="257"/>
    </row>
    <row r="546" spans="2:3" x14ac:dyDescent="0.25">
      <c r="B546" s="257"/>
      <c r="C546" s="257"/>
    </row>
    <row r="547" spans="2:3" x14ac:dyDescent="0.25">
      <c r="B547" s="257"/>
      <c r="C547" s="257"/>
    </row>
    <row r="548" spans="2:3" x14ac:dyDescent="0.25">
      <c r="B548" s="257"/>
      <c r="C548" s="257"/>
    </row>
    <row r="549" spans="2:3" x14ac:dyDescent="0.25">
      <c r="B549" s="257"/>
      <c r="C549" s="257"/>
    </row>
    <row r="550" spans="2:3" x14ac:dyDescent="0.25">
      <c r="B550" s="257"/>
      <c r="C550" s="257"/>
    </row>
    <row r="551" spans="2:3" x14ac:dyDescent="0.25">
      <c r="B551" s="257"/>
      <c r="C551" s="257"/>
    </row>
    <row r="552" spans="2:3" x14ac:dyDescent="0.25">
      <c r="B552" s="257"/>
      <c r="C552" s="257"/>
    </row>
    <row r="553" spans="2:3" x14ac:dyDescent="0.25">
      <c r="B553" s="257"/>
      <c r="C553" s="257"/>
    </row>
    <row r="554" spans="2:3" x14ac:dyDescent="0.25">
      <c r="B554" s="257"/>
      <c r="C554" s="257"/>
    </row>
    <row r="555" spans="2:3" x14ac:dyDescent="0.25">
      <c r="B555" s="257"/>
      <c r="C555" s="257"/>
    </row>
    <row r="556" spans="2:3" x14ac:dyDescent="0.25">
      <c r="B556" s="257"/>
      <c r="C556" s="257"/>
    </row>
    <row r="557" spans="2:3" x14ac:dyDescent="0.25">
      <c r="B557" s="257"/>
      <c r="C557" s="257"/>
    </row>
    <row r="558" spans="2:3" x14ac:dyDescent="0.25">
      <c r="B558" s="257"/>
      <c r="C558" s="257"/>
    </row>
    <row r="559" spans="2:3" x14ac:dyDescent="0.25">
      <c r="B559" s="257"/>
      <c r="C559" s="257"/>
    </row>
    <row r="560" spans="2:3" x14ac:dyDescent="0.25">
      <c r="B560" s="257"/>
      <c r="C560" s="257"/>
    </row>
    <row r="561" spans="2:3" x14ac:dyDescent="0.25">
      <c r="B561" s="257"/>
      <c r="C561" s="257"/>
    </row>
    <row r="562" spans="2:3" x14ac:dyDescent="0.25">
      <c r="B562" s="257"/>
      <c r="C562" s="257"/>
    </row>
    <row r="563" spans="2:3" x14ac:dyDescent="0.25">
      <c r="B563" s="257"/>
      <c r="C563" s="257"/>
    </row>
    <row r="564" spans="2:3" x14ac:dyDescent="0.25">
      <c r="B564" s="257"/>
      <c r="C564" s="257"/>
    </row>
    <row r="565" spans="2:3" x14ac:dyDescent="0.25">
      <c r="B565" s="257"/>
      <c r="C565" s="257"/>
    </row>
    <row r="566" spans="2:3" x14ac:dyDescent="0.25">
      <c r="B566" s="257"/>
      <c r="C566" s="257"/>
    </row>
    <row r="567" spans="2:3" x14ac:dyDescent="0.25">
      <c r="B567" s="257"/>
      <c r="C567" s="257"/>
    </row>
    <row r="568" spans="2:3" x14ac:dyDescent="0.25">
      <c r="B568" s="257"/>
      <c r="C568" s="257"/>
    </row>
    <row r="569" spans="2:3" x14ac:dyDescent="0.25">
      <c r="B569" s="257"/>
      <c r="C569" s="257"/>
    </row>
    <row r="570" spans="2:3" x14ac:dyDescent="0.25">
      <c r="B570" s="257"/>
      <c r="C570" s="257"/>
    </row>
    <row r="571" spans="2:3" x14ac:dyDescent="0.25">
      <c r="B571" s="257"/>
      <c r="C571" s="257"/>
    </row>
    <row r="572" spans="2:3" x14ac:dyDescent="0.25">
      <c r="B572" s="257"/>
      <c r="C572" s="257"/>
    </row>
    <row r="573" spans="2:3" x14ac:dyDescent="0.25">
      <c r="B573" s="257"/>
      <c r="C573" s="257"/>
    </row>
    <row r="574" spans="2:3" x14ac:dyDescent="0.25">
      <c r="B574" s="257"/>
      <c r="C574" s="257"/>
    </row>
    <row r="575" spans="2:3" x14ac:dyDescent="0.25">
      <c r="B575" s="257"/>
      <c r="C575" s="257"/>
    </row>
    <row r="576" spans="2:3" x14ac:dyDescent="0.25">
      <c r="B576" s="257"/>
      <c r="C576" s="257"/>
    </row>
    <row r="577" spans="2:3" x14ac:dyDescent="0.25">
      <c r="B577" s="257"/>
      <c r="C577" s="257"/>
    </row>
    <row r="578" spans="2:3" x14ac:dyDescent="0.25">
      <c r="B578" s="257"/>
      <c r="C578" s="257"/>
    </row>
    <row r="579" spans="2:3" x14ac:dyDescent="0.25">
      <c r="B579" s="257"/>
      <c r="C579" s="257"/>
    </row>
    <row r="580" spans="2:3" x14ac:dyDescent="0.25">
      <c r="B580" s="257"/>
      <c r="C580" s="257"/>
    </row>
    <row r="581" spans="2:3" x14ac:dyDescent="0.25">
      <c r="B581" s="257"/>
      <c r="C581" s="257"/>
    </row>
    <row r="582" spans="2:3" x14ac:dyDescent="0.25">
      <c r="B582" s="257"/>
      <c r="C582" s="257"/>
    </row>
    <row r="583" spans="2:3" x14ac:dyDescent="0.25">
      <c r="B583" s="257"/>
      <c r="C583" s="257"/>
    </row>
    <row r="584" spans="2:3" x14ac:dyDescent="0.25">
      <c r="B584" s="257"/>
      <c r="C584" s="257"/>
    </row>
    <row r="585" spans="2:3" x14ac:dyDescent="0.25">
      <c r="B585" s="257"/>
      <c r="C585" s="257"/>
    </row>
    <row r="586" spans="2:3" x14ac:dyDescent="0.25">
      <c r="B586" s="257"/>
      <c r="C586" s="257"/>
    </row>
    <row r="587" spans="2:3" x14ac:dyDescent="0.25">
      <c r="B587" s="257"/>
      <c r="C587" s="257"/>
    </row>
    <row r="588" spans="2:3" x14ac:dyDescent="0.25">
      <c r="B588" s="257"/>
      <c r="C588" s="257"/>
    </row>
    <row r="589" spans="2:3" x14ac:dyDescent="0.25">
      <c r="B589" s="257"/>
      <c r="C589" s="257"/>
    </row>
    <row r="590" spans="2:3" x14ac:dyDescent="0.25">
      <c r="B590" s="257"/>
      <c r="C590" s="257"/>
    </row>
    <row r="591" spans="2:3" x14ac:dyDescent="0.25">
      <c r="B591" s="257"/>
      <c r="C591" s="257"/>
    </row>
    <row r="592" spans="2:3" x14ac:dyDescent="0.25">
      <c r="B592" s="257"/>
      <c r="C592" s="257"/>
    </row>
    <row r="593" spans="2:3" x14ac:dyDescent="0.25">
      <c r="B593" s="257"/>
      <c r="C593" s="257"/>
    </row>
    <row r="594" spans="2:3" x14ac:dyDescent="0.25">
      <c r="B594" s="257"/>
      <c r="C594" s="257"/>
    </row>
    <row r="595" spans="2:3" x14ac:dyDescent="0.25">
      <c r="B595" s="257"/>
      <c r="C595" s="257"/>
    </row>
    <row r="596" spans="2:3" x14ac:dyDescent="0.25">
      <c r="B596" s="257"/>
      <c r="C596" s="257"/>
    </row>
    <row r="597" spans="2:3" x14ac:dyDescent="0.25">
      <c r="B597" s="257"/>
      <c r="C597" s="257"/>
    </row>
    <row r="598" spans="2:3" x14ac:dyDescent="0.25">
      <c r="B598" s="257"/>
      <c r="C598" s="257"/>
    </row>
    <row r="599" spans="2:3" x14ac:dyDescent="0.25">
      <c r="B599" s="257"/>
      <c r="C599" s="257"/>
    </row>
    <row r="600" spans="2:3" x14ac:dyDescent="0.25">
      <c r="B600" s="257"/>
      <c r="C600" s="257"/>
    </row>
    <row r="601" spans="2:3" x14ac:dyDescent="0.25">
      <c r="B601" s="257"/>
      <c r="C601" s="257"/>
    </row>
    <row r="602" spans="2:3" x14ac:dyDescent="0.25">
      <c r="B602" s="257"/>
      <c r="C602" s="257"/>
    </row>
    <row r="603" spans="2:3" x14ac:dyDescent="0.25">
      <c r="B603" s="257"/>
      <c r="C603" s="257"/>
    </row>
    <row r="604" spans="2:3" x14ac:dyDescent="0.25">
      <c r="B604" s="257"/>
      <c r="C604" s="257"/>
    </row>
    <row r="605" spans="2:3" x14ac:dyDescent="0.25">
      <c r="B605" s="257"/>
      <c r="C605" s="257"/>
    </row>
    <row r="606" spans="2:3" x14ac:dyDescent="0.25">
      <c r="B606" s="257"/>
      <c r="C606" s="257"/>
    </row>
    <row r="607" spans="2:3" x14ac:dyDescent="0.25">
      <c r="B607" s="257"/>
      <c r="C607" s="257"/>
    </row>
    <row r="608" spans="2:3" x14ac:dyDescent="0.25">
      <c r="B608" s="257"/>
      <c r="C608" s="257"/>
    </row>
    <row r="609" spans="2:3" x14ac:dyDescent="0.25">
      <c r="B609" s="257"/>
      <c r="C609" s="257"/>
    </row>
    <row r="610" spans="2:3" x14ac:dyDescent="0.25">
      <c r="B610" s="257"/>
      <c r="C610" s="257"/>
    </row>
    <row r="611" spans="2:3" x14ac:dyDescent="0.25">
      <c r="B611" s="257"/>
      <c r="C611" s="257"/>
    </row>
    <row r="612" spans="2:3" x14ac:dyDescent="0.25">
      <c r="B612" s="257"/>
      <c r="C612" s="257"/>
    </row>
    <row r="613" spans="2:3" x14ac:dyDescent="0.25">
      <c r="B613" s="257"/>
      <c r="C613" s="257"/>
    </row>
    <row r="614" spans="2:3" x14ac:dyDescent="0.25">
      <c r="B614" s="257"/>
      <c r="C614" s="257"/>
    </row>
    <row r="615" spans="2:3" x14ac:dyDescent="0.25">
      <c r="B615" s="257"/>
      <c r="C615" s="257"/>
    </row>
    <row r="616" spans="2:3" x14ac:dyDescent="0.25">
      <c r="B616" s="257"/>
      <c r="C616" s="257"/>
    </row>
    <row r="617" spans="2:3" x14ac:dyDescent="0.25">
      <c r="B617" s="257"/>
      <c r="C617" s="257"/>
    </row>
    <row r="618" spans="2:3" x14ac:dyDescent="0.25">
      <c r="B618" s="257"/>
      <c r="C618" s="257"/>
    </row>
    <row r="619" spans="2:3" x14ac:dyDescent="0.25">
      <c r="B619" s="257"/>
      <c r="C619" s="257"/>
    </row>
    <row r="620" spans="2:3" x14ac:dyDescent="0.25">
      <c r="B620" s="257"/>
      <c r="C620" s="257"/>
    </row>
    <row r="621" spans="2:3" x14ac:dyDescent="0.25">
      <c r="B621" s="257"/>
      <c r="C621" s="257"/>
    </row>
    <row r="622" spans="2:3" x14ac:dyDescent="0.25">
      <c r="B622" s="257"/>
      <c r="C622" s="257"/>
    </row>
    <row r="623" spans="2:3" x14ac:dyDescent="0.25">
      <c r="B623" s="257"/>
      <c r="C623" s="257"/>
    </row>
    <row r="624" spans="2:3" x14ac:dyDescent="0.25">
      <c r="B624" s="257"/>
      <c r="C624" s="257"/>
    </row>
    <row r="625" spans="2:3" x14ac:dyDescent="0.25">
      <c r="B625" s="257"/>
      <c r="C625" s="257"/>
    </row>
    <row r="626" spans="2:3" x14ac:dyDescent="0.25">
      <c r="B626" s="257"/>
      <c r="C626" s="257"/>
    </row>
    <row r="627" spans="2:3" x14ac:dyDescent="0.25">
      <c r="B627" s="257"/>
      <c r="C627" s="257"/>
    </row>
    <row r="628" spans="2:3" x14ac:dyDescent="0.25">
      <c r="B628" s="257"/>
      <c r="C628" s="257"/>
    </row>
    <row r="629" spans="2:3" x14ac:dyDescent="0.25">
      <c r="B629" s="257"/>
      <c r="C629" s="257"/>
    </row>
    <row r="630" spans="2:3" x14ac:dyDescent="0.25">
      <c r="B630" s="257"/>
      <c r="C630" s="257"/>
    </row>
    <row r="631" spans="2:3" x14ac:dyDescent="0.25">
      <c r="B631" s="257"/>
      <c r="C631" s="257"/>
    </row>
    <row r="632" spans="2:3" x14ac:dyDescent="0.25">
      <c r="B632" s="257"/>
      <c r="C632" s="257"/>
    </row>
    <row r="633" spans="2:3" x14ac:dyDescent="0.25">
      <c r="B633" s="257"/>
      <c r="C633" s="257"/>
    </row>
    <row r="634" spans="2:3" x14ac:dyDescent="0.25">
      <c r="B634" s="257"/>
      <c r="C634" s="257"/>
    </row>
    <row r="635" spans="2:3" x14ac:dyDescent="0.25">
      <c r="B635" s="257"/>
      <c r="C635" s="257"/>
    </row>
    <row r="636" spans="2:3" x14ac:dyDescent="0.25">
      <c r="B636" s="257"/>
      <c r="C636" s="257"/>
    </row>
    <row r="637" spans="2:3" x14ac:dyDescent="0.25">
      <c r="B637" s="257"/>
      <c r="C637" s="257"/>
    </row>
    <row r="638" spans="2:3" x14ac:dyDescent="0.25">
      <c r="B638" s="257"/>
      <c r="C638" s="257"/>
    </row>
    <row r="639" spans="2:3" x14ac:dyDescent="0.25">
      <c r="B639" s="257"/>
      <c r="C639" s="257"/>
    </row>
    <row r="640" spans="2:3" x14ac:dyDescent="0.25">
      <c r="B640" s="257"/>
      <c r="C640" s="257"/>
    </row>
    <row r="641" spans="2:3" x14ac:dyDescent="0.25">
      <c r="B641" s="257"/>
      <c r="C641" s="257"/>
    </row>
    <row r="642" spans="2:3" x14ac:dyDescent="0.25">
      <c r="B642" s="257"/>
      <c r="C642" s="257"/>
    </row>
    <row r="643" spans="2:3" x14ac:dyDescent="0.25">
      <c r="B643" s="257"/>
      <c r="C643" s="257"/>
    </row>
    <row r="644" spans="2:3" x14ac:dyDescent="0.25">
      <c r="B644" s="257"/>
      <c r="C644" s="257"/>
    </row>
    <row r="645" spans="2:3" x14ac:dyDescent="0.25">
      <c r="B645" s="257"/>
      <c r="C645" s="257"/>
    </row>
    <row r="646" spans="2:3" x14ac:dyDescent="0.25">
      <c r="B646" s="257"/>
      <c r="C646" s="257"/>
    </row>
    <row r="647" spans="2:3" x14ac:dyDescent="0.25">
      <c r="B647" s="257"/>
      <c r="C647" s="257"/>
    </row>
    <row r="648" spans="2:3" x14ac:dyDescent="0.25">
      <c r="B648" s="257"/>
      <c r="C648" s="257"/>
    </row>
    <row r="649" spans="2:3" x14ac:dyDescent="0.25">
      <c r="B649" s="257"/>
      <c r="C649" s="257"/>
    </row>
    <row r="650" spans="2:3" x14ac:dyDescent="0.25">
      <c r="B650" s="257"/>
      <c r="C650" s="257"/>
    </row>
    <row r="651" spans="2:3" x14ac:dyDescent="0.25">
      <c r="B651" s="257"/>
      <c r="C651" s="257"/>
    </row>
    <row r="652" spans="2:3" x14ac:dyDescent="0.25">
      <c r="B652" s="257"/>
      <c r="C652" s="257"/>
    </row>
    <row r="653" spans="2:3" x14ac:dyDescent="0.25">
      <c r="B653" s="257"/>
      <c r="C653" s="257"/>
    </row>
    <row r="654" spans="2:3" x14ac:dyDescent="0.25">
      <c r="B654" s="257"/>
      <c r="C654" s="257"/>
    </row>
    <row r="655" spans="2:3" x14ac:dyDescent="0.25">
      <c r="B655" s="257"/>
      <c r="C655" s="257"/>
    </row>
    <row r="656" spans="2:3" x14ac:dyDescent="0.25">
      <c r="B656" s="257"/>
      <c r="C656" s="257"/>
    </row>
    <row r="657" spans="2:3" x14ac:dyDescent="0.25">
      <c r="B657" s="257"/>
      <c r="C657" s="257"/>
    </row>
    <row r="658" spans="2:3" x14ac:dyDescent="0.25">
      <c r="B658" s="257"/>
      <c r="C658" s="257"/>
    </row>
    <row r="659" spans="2:3" x14ac:dyDescent="0.25">
      <c r="B659" s="257"/>
      <c r="C659" s="257"/>
    </row>
    <row r="660" spans="2:3" x14ac:dyDescent="0.25">
      <c r="B660" s="257"/>
      <c r="C660" s="257"/>
    </row>
    <row r="661" spans="2:3" x14ac:dyDescent="0.25">
      <c r="B661" s="257"/>
      <c r="C661" s="257"/>
    </row>
    <row r="662" spans="2:3" x14ac:dyDescent="0.25">
      <c r="B662" s="257"/>
      <c r="C662" s="257"/>
    </row>
    <row r="663" spans="2:3" x14ac:dyDescent="0.25">
      <c r="B663" s="257"/>
      <c r="C663" s="257"/>
    </row>
    <row r="664" spans="2:3" x14ac:dyDescent="0.25">
      <c r="B664" s="257"/>
      <c r="C664" s="257"/>
    </row>
    <row r="665" spans="2:3" x14ac:dyDescent="0.25">
      <c r="B665" s="257"/>
      <c r="C665" s="257"/>
    </row>
    <row r="666" spans="2:3" x14ac:dyDescent="0.25">
      <c r="B666" s="257"/>
      <c r="C666" s="257"/>
    </row>
    <row r="667" spans="2:3" x14ac:dyDescent="0.25">
      <c r="B667" s="257"/>
      <c r="C667" s="257"/>
    </row>
    <row r="668" spans="2:3" x14ac:dyDescent="0.25">
      <c r="B668" s="257"/>
      <c r="C668" s="257"/>
    </row>
    <row r="669" spans="2:3" x14ac:dyDescent="0.25">
      <c r="B669" s="257"/>
      <c r="C669" s="257"/>
    </row>
    <row r="670" spans="2:3" x14ac:dyDescent="0.25">
      <c r="B670" s="257"/>
      <c r="C670" s="257"/>
    </row>
    <row r="671" spans="2:3" x14ac:dyDescent="0.25">
      <c r="B671" s="257"/>
      <c r="C671" s="257"/>
    </row>
    <row r="672" spans="2:3" x14ac:dyDescent="0.25">
      <c r="B672" s="257"/>
      <c r="C672" s="257"/>
    </row>
    <row r="673" spans="2:3" x14ac:dyDescent="0.25">
      <c r="B673" s="257"/>
      <c r="C673" s="257"/>
    </row>
    <row r="674" spans="2:3" x14ac:dyDescent="0.25">
      <c r="B674" s="257"/>
      <c r="C674" s="257"/>
    </row>
    <row r="675" spans="2:3" x14ac:dyDescent="0.25">
      <c r="B675" s="257"/>
      <c r="C675" s="257"/>
    </row>
    <row r="676" spans="2:3" x14ac:dyDescent="0.25">
      <c r="B676" s="257"/>
      <c r="C676" s="257"/>
    </row>
    <row r="677" spans="2:3" x14ac:dyDescent="0.25">
      <c r="B677" s="257"/>
      <c r="C677" s="257"/>
    </row>
    <row r="678" spans="2:3" x14ac:dyDescent="0.25">
      <c r="B678" s="257"/>
      <c r="C678" s="257"/>
    </row>
    <row r="679" spans="2:3" x14ac:dyDescent="0.25">
      <c r="B679" s="257"/>
      <c r="C679" s="257"/>
    </row>
    <row r="680" spans="2:3" x14ac:dyDescent="0.25">
      <c r="B680" s="257"/>
      <c r="C680" s="257"/>
    </row>
    <row r="681" spans="2:3" x14ac:dyDescent="0.25">
      <c r="B681" s="257"/>
      <c r="C681" s="257"/>
    </row>
    <row r="682" spans="2:3" x14ac:dyDescent="0.25">
      <c r="B682" s="257"/>
      <c r="C682" s="257"/>
    </row>
    <row r="683" spans="2:3" x14ac:dyDescent="0.25">
      <c r="B683" s="257"/>
      <c r="C683" s="257"/>
    </row>
    <row r="684" spans="2:3" x14ac:dyDescent="0.25">
      <c r="B684" s="257"/>
      <c r="C684" s="257"/>
    </row>
    <row r="685" spans="2:3" x14ac:dyDescent="0.25">
      <c r="B685" s="257"/>
      <c r="C685" s="257"/>
    </row>
    <row r="686" spans="2:3" x14ac:dyDescent="0.25">
      <c r="B686" s="257"/>
      <c r="C686" s="257"/>
    </row>
    <row r="687" spans="2:3" x14ac:dyDescent="0.25">
      <c r="B687" s="257"/>
      <c r="C687" s="257"/>
    </row>
    <row r="688" spans="2:3" x14ac:dyDescent="0.25">
      <c r="B688" s="257"/>
      <c r="C688" s="257"/>
    </row>
    <row r="689" spans="2:3" x14ac:dyDescent="0.25">
      <c r="B689" s="257"/>
      <c r="C689" s="257"/>
    </row>
    <row r="690" spans="2:3" x14ac:dyDescent="0.25">
      <c r="B690" s="257"/>
      <c r="C690" s="257"/>
    </row>
    <row r="691" spans="2:3" x14ac:dyDescent="0.25">
      <c r="B691" s="257"/>
      <c r="C691" s="257"/>
    </row>
    <row r="692" spans="2:3" x14ac:dyDescent="0.25">
      <c r="B692" s="257"/>
      <c r="C692" s="257"/>
    </row>
    <row r="693" spans="2:3" x14ac:dyDescent="0.25">
      <c r="B693" s="257"/>
      <c r="C693" s="257"/>
    </row>
    <row r="694" spans="2:3" x14ac:dyDescent="0.25">
      <c r="B694" s="257"/>
      <c r="C694" s="257"/>
    </row>
    <row r="695" spans="2:3" x14ac:dyDescent="0.25">
      <c r="B695" s="257"/>
      <c r="C695" s="257"/>
    </row>
    <row r="696" spans="2:3" x14ac:dyDescent="0.25">
      <c r="B696" s="257"/>
      <c r="C696" s="257"/>
    </row>
    <row r="697" spans="2:3" x14ac:dyDescent="0.25">
      <c r="B697" s="257"/>
      <c r="C697" s="257"/>
    </row>
    <row r="698" spans="2:3" x14ac:dyDescent="0.25">
      <c r="B698" s="257"/>
      <c r="C698" s="257"/>
    </row>
    <row r="699" spans="2:3" x14ac:dyDescent="0.25">
      <c r="B699" s="257"/>
      <c r="C699" s="257"/>
    </row>
    <row r="700" spans="2:3" x14ac:dyDescent="0.25">
      <c r="B700" s="257"/>
      <c r="C700" s="257"/>
    </row>
    <row r="701" spans="2:3" x14ac:dyDescent="0.25">
      <c r="B701" s="257"/>
      <c r="C701" s="257"/>
    </row>
    <row r="702" spans="2:3" x14ac:dyDescent="0.25">
      <c r="B702" s="257"/>
      <c r="C702" s="257"/>
    </row>
  </sheetData>
  <protectedRanges>
    <protectedRange sqref="N213:N218" name="Rango2_2"/>
    <protectedRange sqref="D197:D198" name="Rango1_1_1_1_1_1"/>
    <protectedRange sqref="D199" name="Rango1_1_1_1_1_1_2"/>
    <protectedRange sqref="C207" name="Rango1_5_1"/>
    <protectedRange sqref="C209" name="Rango1_1_1_2_1"/>
    <protectedRange sqref="C210" name="Rango1_1_2_2"/>
    <protectedRange sqref="D210" name="Rango1_1_3_1_1"/>
    <protectedRange sqref="C211" name="Rango1_6_1_1"/>
    <protectedRange sqref="D211" name="Rango1_9_2"/>
    <protectedRange sqref="C212" name="Rango1_6_2_1"/>
    <protectedRange sqref="D212" name="Rango1_9_1_1"/>
    <protectedRange sqref="C213:C215 C218" name="Rango1_2_1_2_1"/>
    <protectedRange sqref="D214" name="Rango1_1_1_1_1_1_1_1"/>
    <protectedRange sqref="D215:D218" name="Rango1_1_1_5_1_2_1_1_1"/>
    <protectedRange sqref="F213:F218" name="Rango1_6_3_1"/>
    <protectedRange sqref="E213:E218" name="Rango1_1_1_1_1"/>
    <protectedRange sqref="C146:C148 C151:C158" name="Rango1_2_1_2_2_1"/>
    <protectedRange sqref="D146:D158" name="Rango1_3_2"/>
    <protectedRange sqref="E146:E158" name="Rango1_1_2_1_1"/>
    <protectedRange sqref="C161" name="Rango1_5_1_2"/>
    <protectedRange sqref="C163" name="Rango1_1_1_2_1_2"/>
    <protectedRange sqref="C164" name="Rango1_1_2_2_2"/>
    <protectedRange sqref="D164" name="Rango1_1_3_1_1_2"/>
    <protectedRange sqref="C165" name="Rango1_6_1_1_2"/>
    <protectedRange sqref="D165" name="Rango1_9_2_2"/>
    <protectedRange sqref="C166" name="Rango1_6_2_1_2"/>
    <protectedRange sqref="D166" name="Rango1_9_1_1_2"/>
    <protectedRange sqref="C167:C169 C172" name="Rango1_2_1_2_1_2"/>
    <protectedRange sqref="D168" name="Rango1_1_1_1_1_1_1_1_2"/>
    <protectedRange sqref="D169:D172" name="Rango1_1_1_5_1_2_1_1_1_2"/>
    <protectedRange sqref="F167:F172" name="Rango1_6_3_1_2"/>
    <protectedRange sqref="E167:E172" name="Rango1_1_1_1_1_3"/>
  </protectedRanges>
  <mergeCells count="329">
    <mergeCell ref="N96:N97"/>
    <mergeCell ref="O96:O97"/>
    <mergeCell ref="P96:P97"/>
    <mergeCell ref="Q96:Q97"/>
    <mergeCell ref="R96:R97"/>
    <mergeCell ref="S96:S97"/>
    <mergeCell ref="T96:T97"/>
    <mergeCell ref="U96:U97"/>
    <mergeCell ref="V96:V97"/>
    <mergeCell ref="F91:F92"/>
    <mergeCell ref="G91:G92"/>
    <mergeCell ref="M98:M99"/>
    <mergeCell ref="Q98:Q99"/>
    <mergeCell ref="U91:U92"/>
    <mergeCell ref="V91:V92"/>
    <mergeCell ref="M91:M92"/>
    <mergeCell ref="F96:F99"/>
    <mergeCell ref="G96:G99"/>
    <mergeCell ref="H96:H97"/>
    <mergeCell ref="I96:I97"/>
    <mergeCell ref="J96:J97"/>
    <mergeCell ref="K96:K97"/>
    <mergeCell ref="L96:L97"/>
    <mergeCell ref="O91:O92"/>
    <mergeCell ref="P91:P92"/>
    <mergeCell ref="Q91:Q92"/>
    <mergeCell ref="R91:R92"/>
    <mergeCell ref="S91:S92"/>
    <mergeCell ref="H91:H92"/>
    <mergeCell ref="I91:I92"/>
    <mergeCell ref="J91:J92"/>
    <mergeCell ref="K91:K92"/>
    <mergeCell ref="L91:L92"/>
    <mergeCell ref="U88:U90"/>
    <mergeCell ref="D98:D99"/>
    <mergeCell ref="H98:H99"/>
    <mergeCell ref="I98:I99"/>
    <mergeCell ref="J98:J99"/>
    <mergeCell ref="K98:K99"/>
    <mergeCell ref="L98:L99"/>
    <mergeCell ref="M96:M97"/>
    <mergeCell ref="N98:N99"/>
    <mergeCell ref="O98:O99"/>
    <mergeCell ref="S76:S77"/>
    <mergeCell ref="T76:T77"/>
    <mergeCell ref="H76:H77"/>
    <mergeCell ref="I76:I77"/>
    <mergeCell ref="J76:J77"/>
    <mergeCell ref="K76:K77"/>
    <mergeCell ref="U76:U77"/>
    <mergeCell ref="D89:D90"/>
    <mergeCell ref="E86:E90"/>
    <mergeCell ref="F88:F90"/>
    <mergeCell ref="M88:M90"/>
    <mergeCell ref="N88:N90"/>
    <mergeCell ref="O88:O90"/>
    <mergeCell ref="P88:P90"/>
    <mergeCell ref="Q88:Q90"/>
    <mergeCell ref="R88:R90"/>
    <mergeCell ref="S88:S90"/>
    <mergeCell ref="I88:I90"/>
    <mergeCell ref="J88:J90"/>
    <mergeCell ref="K88:K90"/>
    <mergeCell ref="L84:L87"/>
    <mergeCell ref="K84:K87"/>
    <mergeCell ref="U84:U87"/>
    <mergeCell ref="T64:T65"/>
    <mergeCell ref="U64:U65"/>
    <mergeCell ref="V64:V65"/>
    <mergeCell ref="E66:E68"/>
    <mergeCell ref="V61:V63"/>
    <mergeCell ref="C62:C63"/>
    <mergeCell ref="C64:C66"/>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L57:L58"/>
    <mergeCell ref="O59:O60"/>
    <mergeCell ref="P59:P60"/>
    <mergeCell ref="Q59:Q60"/>
    <mergeCell ref="C60:C61"/>
    <mergeCell ref="D61:D63"/>
    <mergeCell ref="E61:E63"/>
    <mergeCell ref="F61:F63"/>
    <mergeCell ref="G61:G63"/>
    <mergeCell ref="H59:H60"/>
    <mergeCell ref="I59:I60"/>
    <mergeCell ref="D96:D97"/>
    <mergeCell ref="A146:A187"/>
    <mergeCell ref="B111:B113"/>
    <mergeCell ref="C105:C110"/>
    <mergeCell ref="D102:D103"/>
    <mergeCell ref="F76:F77"/>
    <mergeCell ref="D79:D80"/>
    <mergeCell ref="E79:E82"/>
    <mergeCell ref="F79:F82"/>
    <mergeCell ref="D81:D82"/>
    <mergeCell ref="E84:E85"/>
    <mergeCell ref="F84:F87"/>
    <mergeCell ref="D86:D87"/>
    <mergeCell ref="A55:A99"/>
    <mergeCell ref="C55:C57"/>
    <mergeCell ref="C58:C59"/>
    <mergeCell ref="C67:C69"/>
    <mergeCell ref="B84:B90"/>
    <mergeCell ref="C84:C90"/>
    <mergeCell ref="D57:D58"/>
    <mergeCell ref="E57:E58"/>
    <mergeCell ref="D59:D60"/>
    <mergeCell ref="E59:E60"/>
    <mergeCell ref="E69:E71"/>
    <mergeCell ref="C217:C218"/>
    <mergeCell ref="G100:G101"/>
    <mergeCell ref="B100:B101"/>
    <mergeCell ref="B102:B103"/>
    <mergeCell ref="F100:F101"/>
    <mergeCell ref="F111:F113"/>
    <mergeCell ref="E111:E113"/>
    <mergeCell ref="C111:C113"/>
    <mergeCell ref="C100:C101"/>
    <mergeCell ref="D100:D101"/>
    <mergeCell ref="E100:E101"/>
    <mergeCell ref="C102:C103"/>
    <mergeCell ref="E102:E103"/>
    <mergeCell ref="B201:B203"/>
    <mergeCell ref="B136:B145"/>
    <mergeCell ref="C159:C163"/>
    <mergeCell ref="C164:C167"/>
    <mergeCell ref="C168:C175"/>
    <mergeCell ref="A7:A9"/>
    <mergeCell ref="A10:A12"/>
    <mergeCell ref="A13:A15"/>
    <mergeCell ref="A16:A18"/>
    <mergeCell ref="A19:A21"/>
    <mergeCell ref="A45:A51"/>
    <mergeCell ref="A22:A24"/>
    <mergeCell ref="A25:A27"/>
    <mergeCell ref="A28:A30"/>
    <mergeCell ref="A31:A33"/>
    <mergeCell ref="A34:A36"/>
    <mergeCell ref="A37:A39"/>
    <mergeCell ref="A40:A42"/>
    <mergeCell ref="T91:T92"/>
    <mergeCell ref="M79:M82"/>
    <mergeCell ref="N79:N82"/>
    <mergeCell ref="O79:O82"/>
    <mergeCell ref="M100:M101"/>
    <mergeCell ref="N100:N101"/>
    <mergeCell ref="O100:O101"/>
    <mergeCell ref="P100:P101"/>
    <mergeCell ref="Q100:Q101"/>
    <mergeCell ref="M84:M87"/>
    <mergeCell ref="P98:P99"/>
    <mergeCell ref="N91:N92"/>
    <mergeCell ref="C10:C12"/>
    <mergeCell ref="C13:C15"/>
    <mergeCell ref="D27:D28"/>
    <mergeCell ref="A188:A211"/>
    <mergeCell ref="A100:A113"/>
    <mergeCell ref="A133:A145"/>
    <mergeCell ref="R61:R63"/>
    <mergeCell ref="S61:S63"/>
    <mergeCell ref="B204:B206"/>
    <mergeCell ref="B194:B198"/>
    <mergeCell ref="B199:B200"/>
    <mergeCell ref="F204:F206"/>
    <mergeCell ref="A52:A54"/>
    <mergeCell ref="C177:C180"/>
    <mergeCell ref="C182:C183"/>
    <mergeCell ref="B133:B135"/>
    <mergeCell ref="C136:C138"/>
    <mergeCell ref="E72:E77"/>
    <mergeCell ref="D76:D77"/>
    <mergeCell ref="B91:B99"/>
    <mergeCell ref="C91:C99"/>
    <mergeCell ref="D91:D92"/>
    <mergeCell ref="E91:E99"/>
    <mergeCell ref="L76:L77"/>
    <mergeCell ref="L79:L82"/>
    <mergeCell ref="J79:J82"/>
    <mergeCell ref="J59:J60"/>
    <mergeCell ref="K59:K60"/>
    <mergeCell ref="Q76:Q77"/>
    <mergeCell ref="R76:R77"/>
    <mergeCell ref="N84:N87"/>
    <mergeCell ref="O84:O87"/>
    <mergeCell ref="P84:P87"/>
    <mergeCell ref="Q84:Q87"/>
    <mergeCell ref="K79:K82"/>
    <mergeCell ref="J84:J87"/>
    <mergeCell ref="M59:M60"/>
    <mergeCell ref="N59:N60"/>
    <mergeCell ref="R84:R87"/>
    <mergeCell ref="M76:M77"/>
    <mergeCell ref="N76:N77"/>
    <mergeCell ref="V88:V90"/>
    <mergeCell ref="H79:H82"/>
    <mergeCell ref="G81:G82"/>
    <mergeCell ref="I79:I82"/>
    <mergeCell ref="H84:H87"/>
    <mergeCell ref="I84:I87"/>
    <mergeCell ref="G88:G90"/>
    <mergeCell ref="P79:P82"/>
    <mergeCell ref="Q79:Q82"/>
    <mergeCell ref="H88:H90"/>
    <mergeCell ref="T88:T90"/>
    <mergeCell ref="T84:T87"/>
    <mergeCell ref="G84:G87"/>
    <mergeCell ref="L88:L90"/>
    <mergeCell ref="S84:S87"/>
    <mergeCell ref="R57:R58"/>
    <mergeCell ref="S57:S58"/>
    <mergeCell ref="T57:T58"/>
    <mergeCell ref="U57:U58"/>
    <mergeCell ref="V57:V58"/>
    <mergeCell ref="R59:R60"/>
    <mergeCell ref="S59:S60"/>
    <mergeCell ref="T59:T60"/>
    <mergeCell ref="U59:U60"/>
    <mergeCell ref="V59:V60"/>
    <mergeCell ref="U61:U63"/>
    <mergeCell ref="T61:T63"/>
    <mergeCell ref="A1:D5"/>
    <mergeCell ref="A6:D6"/>
    <mergeCell ref="E2:V6"/>
    <mergeCell ref="B7:B9"/>
    <mergeCell ref="V76:V77"/>
    <mergeCell ref="R79:R82"/>
    <mergeCell ref="S79:S82"/>
    <mergeCell ref="T79:T82"/>
    <mergeCell ref="U79:U82"/>
    <mergeCell ref="V79:V82"/>
    <mergeCell ref="V84:V87"/>
    <mergeCell ref="U8:U9"/>
    <mergeCell ref="V8:V9"/>
    <mergeCell ref="R7:V7"/>
    <mergeCell ref="E1:V1"/>
    <mergeCell ref="F7:G8"/>
    <mergeCell ref="M8:O8"/>
    <mergeCell ref="M7:Q7"/>
    <mergeCell ref="B79:B83"/>
    <mergeCell ref="C79:C83"/>
    <mergeCell ref="C16:C19"/>
    <mergeCell ref="C20:C21"/>
    <mergeCell ref="C27:C36"/>
    <mergeCell ref="C37:C44"/>
    <mergeCell ref="C22:C23"/>
    <mergeCell ref="B73:B78"/>
    <mergeCell ref="C73:C78"/>
    <mergeCell ref="B64:B72"/>
    <mergeCell ref="B58:B63"/>
    <mergeCell ref="B55:B57"/>
    <mergeCell ref="B45:B51"/>
    <mergeCell ref="C48:C50"/>
    <mergeCell ref="C70:C72"/>
    <mergeCell ref="H100:H101"/>
    <mergeCell ref="I100:I101"/>
    <mergeCell ref="K100:K101"/>
    <mergeCell ref="L100:L101"/>
    <mergeCell ref="S100:S101"/>
    <mergeCell ref="T100:T101"/>
    <mergeCell ref="E7:E9"/>
    <mergeCell ref="H7:L7"/>
    <mergeCell ref="K8:K9"/>
    <mergeCell ref="P8:P9"/>
    <mergeCell ref="G76:G77"/>
    <mergeCell ref="G57:G58"/>
    <mergeCell ref="G59:G60"/>
    <mergeCell ref="E28:E29"/>
    <mergeCell ref="F57:F58"/>
    <mergeCell ref="F59:F60"/>
    <mergeCell ref="Q8:Q9"/>
    <mergeCell ref="R8:T8"/>
    <mergeCell ref="L8:L9"/>
    <mergeCell ref="H8:J8"/>
    <mergeCell ref="G79:G80"/>
    <mergeCell ref="J100:J101"/>
    <mergeCell ref="O76:O77"/>
    <mergeCell ref="P76:P77"/>
    <mergeCell ref="R98:R99"/>
    <mergeCell ref="S98:S99"/>
    <mergeCell ref="T98:T99"/>
    <mergeCell ref="U98:U99"/>
    <mergeCell ref="V98:V99"/>
    <mergeCell ref="K111:K113"/>
    <mergeCell ref="P111:P113"/>
    <mergeCell ref="U111:U113"/>
    <mergeCell ref="K105:K110"/>
    <mergeCell ref="P105:P110"/>
    <mergeCell ref="U105:U110"/>
    <mergeCell ref="U100:U101"/>
    <mergeCell ref="V100:V101"/>
    <mergeCell ref="R100:R101"/>
    <mergeCell ref="B52:B53"/>
    <mergeCell ref="H61:H63"/>
    <mergeCell ref="I61:I63"/>
    <mergeCell ref="J61:J63"/>
    <mergeCell ref="K61:K63"/>
    <mergeCell ref="L61:L63"/>
    <mergeCell ref="M61:M63"/>
    <mergeCell ref="N61:N63"/>
    <mergeCell ref="O61:O63"/>
    <mergeCell ref="P61:P63"/>
    <mergeCell ref="Q61:Q63"/>
    <mergeCell ref="C7:C9"/>
    <mergeCell ref="D7:D9"/>
    <mergeCell ref="L59:L60"/>
    <mergeCell ref="J57:J58"/>
    <mergeCell ref="M57:M58"/>
    <mergeCell ref="N57:N58"/>
    <mergeCell ref="O57:O58"/>
    <mergeCell ref="P57:P58"/>
    <mergeCell ref="Q57:Q58"/>
    <mergeCell ref="H57:H58"/>
    <mergeCell ref="I57:I58"/>
    <mergeCell ref="K57:K58"/>
  </mergeCells>
  <phoneticPr fontId="18" type="noConversion"/>
  <dataValidations count="1">
    <dataValidation type="whole" errorStyle="warning" operator="greaterThanOrEqual" allowBlank="1" showInputMessage="1" showErrorMessage="1" errorTitle="Valor erróneo" error="Sólo se permite valores igual o mayores que cero (0)" promptTitle="Información" prompt="Sólo se permite valores enteros" sqref="R10:S61 R165:R167 R168:S168 R64 H191:I1048576 R102:S132 H102:I126 I57 I61 P55 H83:I84 M88:N88 N78:N79 M10:N56 H91:I91 M91:N91 R66:S88 N66:N76 R91:S91 M93:N96 H93:I96 R93:S96 N64 U55:U56 M98:N98 R152:R158 R98:S98 H98:I98 R133:R145 H128:I132 I127 M102:N132 M100:N100 H100:I100 M146:M158 R100:S100 H10:I56 I64 N59 N57 N61 I66:I76 M83:N84 H88:I88 I78:I79 K55 I59 M171:N179 H159:I160 R159:S160 H165:I168 R162:S162 N167:N168 M165:M170 R169:R170 M162:N162 M159:N160 S167 R171:S179 H162:I162 H171:I179 H152:H158 R181:S1048576 M181:N1048576 H181:I189" xr:uid="{00000000-0002-0000-0000-000000000000}">
      <formula1>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142875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Monitoreo_Seguimento_Evaluación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INFORMATICA 13</cp:lastModifiedBy>
  <cp:lastPrinted>2017-09-03T02:10:22Z</cp:lastPrinted>
  <dcterms:created xsi:type="dcterms:W3CDTF">2017-01-17T16:11:32Z</dcterms:created>
  <dcterms:modified xsi:type="dcterms:W3CDTF">2023-02-22T22:08:39Z</dcterms:modified>
</cp:coreProperties>
</file>