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OP\OneDrive\Documentos\2023\PLANES 2023\PLAN DE ACCION 2023\2DO TRIMESTRE\"/>
    </mc:Choice>
  </mc:AlternateContent>
  <xr:revisionPtr revIDLastSave="0" documentId="13_ncr:1_{87395A34-6A2F-40A5-900D-9DDEF32C3925}" xr6:coauthVersionLast="47" xr6:coauthVersionMax="47" xr10:uidLastSave="{00000000-0000-0000-0000-000000000000}"/>
  <bookViews>
    <workbookView xWindow="-120" yWindow="-120" windowWidth="29040" windowHeight="15720" xr2:uid="{00000000-000D-0000-FFFF-FFFF0000000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Monitoreo_Seguimento_Evaluación!$B$1:$AA$9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4" i="3" l="1"/>
  <c r="Y94" i="3"/>
  <c r="V94" i="3"/>
  <c r="T94" i="3"/>
  <c r="Q94" i="3"/>
  <c r="O94" i="3"/>
  <c r="L94" i="3"/>
  <c r="J94" i="3"/>
  <c r="AA93" i="3"/>
  <c r="Y93" i="3"/>
  <c r="V93" i="3"/>
  <c r="T93" i="3"/>
  <c r="Q93" i="3"/>
  <c r="O93" i="3"/>
  <c r="L93" i="3"/>
  <c r="J93" i="3"/>
  <c r="AA92" i="3"/>
  <c r="Y92" i="3"/>
  <c r="V92" i="3"/>
  <c r="T92" i="3"/>
  <c r="Q92" i="3"/>
  <c r="O92" i="3"/>
  <c r="L92" i="3"/>
  <c r="J92" i="3"/>
  <c r="AA91" i="3"/>
  <c r="Y91" i="3"/>
  <c r="V91" i="3"/>
  <c r="T91" i="3"/>
  <c r="Q91" i="3"/>
  <c r="O91" i="3"/>
  <c r="L91" i="3"/>
  <c r="J91" i="3"/>
  <c r="AA90" i="3"/>
  <c r="Y90" i="3"/>
  <c r="V90" i="3"/>
  <c r="T90" i="3"/>
  <c r="Q90" i="3"/>
  <c r="O90" i="3"/>
  <c r="L90" i="3"/>
  <c r="J90" i="3"/>
  <c r="AA89" i="3"/>
  <c r="Y89" i="3"/>
  <c r="V89" i="3"/>
  <c r="T89" i="3"/>
  <c r="Q89" i="3"/>
  <c r="O89" i="3"/>
  <c r="L89" i="3"/>
  <c r="J89" i="3"/>
  <c r="AA88" i="3"/>
  <c r="Y88" i="3"/>
  <c r="V88" i="3"/>
  <c r="T88" i="3"/>
  <c r="Q88" i="3"/>
  <c r="O88" i="3"/>
  <c r="L88" i="3"/>
  <c r="J88" i="3"/>
  <c r="AA87" i="3"/>
  <c r="Y87" i="3"/>
  <c r="V87" i="3"/>
  <c r="T87" i="3"/>
  <c r="Q87" i="3"/>
  <c r="O87" i="3"/>
  <c r="L87" i="3"/>
  <c r="J87" i="3"/>
  <c r="AA86" i="3"/>
  <c r="Y86" i="3"/>
  <c r="V86" i="3"/>
  <c r="T86" i="3"/>
  <c r="Q86" i="3"/>
  <c r="O86" i="3"/>
  <c r="L86" i="3"/>
  <c r="J86" i="3"/>
  <c r="AA85" i="3"/>
  <c r="Y85" i="3"/>
  <c r="V85" i="3"/>
  <c r="T85" i="3"/>
  <c r="Q85" i="3"/>
  <c r="O85" i="3"/>
  <c r="L85" i="3"/>
  <c r="J85" i="3"/>
  <c r="AA84" i="3"/>
  <c r="Y84" i="3"/>
  <c r="V84" i="3"/>
  <c r="T84" i="3"/>
  <c r="Q84" i="3"/>
  <c r="M84" i="3"/>
  <c r="O84" i="3" s="1"/>
  <c r="L84" i="3"/>
  <c r="J84" i="3"/>
  <c r="AA83" i="3"/>
  <c r="Y83" i="3"/>
  <c r="V83" i="3"/>
  <c r="T83" i="3"/>
  <c r="Q83" i="3"/>
  <c r="O83" i="3"/>
  <c r="L83" i="3"/>
  <c r="J83" i="3"/>
  <c r="V82" i="3"/>
  <c r="AA81" i="3"/>
  <c r="Y81" i="3"/>
  <c r="V81" i="3"/>
  <c r="T81" i="3"/>
  <c r="Q81" i="3"/>
  <c r="O81" i="3"/>
  <c r="L81" i="3"/>
  <c r="J81" i="3"/>
  <c r="Q227" i="3"/>
  <c r="O227" i="3"/>
  <c r="Q226" i="3"/>
  <c r="O226" i="3"/>
  <c r="AA211" i="3"/>
  <c r="V225" i="3"/>
  <c r="Q225" i="3"/>
  <c r="O225" i="3"/>
  <c r="AA210" i="3"/>
  <c r="V224" i="3"/>
  <c r="Q224" i="3"/>
  <c r="O224" i="3"/>
  <c r="AA209" i="3"/>
  <c r="V223" i="3"/>
  <c r="Q223" i="3"/>
  <c r="O223" i="3"/>
  <c r="AA208" i="3"/>
  <c r="V222" i="3"/>
  <c r="AA207" i="3"/>
  <c r="V221" i="3"/>
  <c r="Q221" i="3"/>
  <c r="AA206" i="3"/>
  <c r="V220" i="3"/>
  <c r="AA205" i="3"/>
  <c r="Y219" i="3"/>
  <c r="V219" i="3"/>
  <c r="AA204" i="3"/>
  <c r="V218" i="3"/>
  <c r="AA203" i="3"/>
  <c r="Y217" i="3"/>
  <c r="AA202" i="3"/>
  <c r="Y216" i="3"/>
  <c r="J216" i="3"/>
  <c r="AA201" i="3"/>
  <c r="Y215" i="3"/>
  <c r="J215" i="3"/>
  <c r="AA200" i="3"/>
  <c r="Y214" i="3"/>
  <c r="J214" i="3"/>
  <c r="AA199" i="3"/>
  <c r="Y213" i="3"/>
  <c r="J213" i="3"/>
  <c r="AA198" i="3"/>
  <c r="Y212" i="3"/>
  <c r="O212" i="3"/>
  <c r="AA197" i="3"/>
  <c r="Y211" i="3"/>
  <c r="V211" i="3"/>
  <c r="T211" i="3"/>
  <c r="O211" i="3"/>
  <c r="L211" i="3"/>
  <c r="AA196" i="3"/>
  <c r="T210" i="3"/>
  <c r="L210" i="3"/>
  <c r="AA195" i="3"/>
  <c r="Y209" i="3"/>
  <c r="V209" i="3"/>
  <c r="T209" i="3"/>
  <c r="Q209" i="3"/>
  <c r="O209" i="3"/>
  <c r="J209" i="3"/>
  <c r="AA194" i="3"/>
  <c r="V208" i="3"/>
  <c r="T208" i="3"/>
  <c r="Q208" i="3"/>
  <c r="O208" i="3"/>
  <c r="L208" i="3"/>
  <c r="J208" i="3"/>
  <c r="AA193" i="3"/>
  <c r="Y207" i="3"/>
  <c r="T207" i="3"/>
  <c r="O207" i="3"/>
  <c r="AA192" i="3"/>
  <c r="V206" i="3"/>
  <c r="T206" i="3"/>
  <c r="Q206" i="3"/>
  <c r="L206" i="3"/>
  <c r="J206" i="3"/>
  <c r="AA191" i="3"/>
  <c r="Y205" i="3"/>
  <c r="V205" i="3"/>
  <c r="T205" i="3"/>
  <c r="O205" i="3"/>
  <c r="AA190" i="3"/>
  <c r="Y204" i="3"/>
  <c r="V204" i="3"/>
  <c r="T204" i="3"/>
  <c r="Q204" i="3"/>
  <c r="O204" i="3"/>
  <c r="L204" i="3"/>
  <c r="AA189" i="3"/>
  <c r="Y203" i="3"/>
  <c r="T203" i="3"/>
  <c r="O203" i="3"/>
  <c r="AA188" i="3"/>
  <c r="Y202" i="3"/>
  <c r="V202" i="3"/>
  <c r="T202" i="3"/>
  <c r="Q202" i="3"/>
  <c r="O202" i="3"/>
  <c r="L202" i="3"/>
  <c r="J202" i="3"/>
  <c r="P126" i="3"/>
  <c r="N126" i="3"/>
  <c r="K126" i="3"/>
  <c r="I126" i="3"/>
  <c r="P125" i="3"/>
  <c r="N125" i="3"/>
  <c r="K125" i="3"/>
  <c r="I125" i="3"/>
  <c r="P124" i="3"/>
  <c r="N124" i="3"/>
  <c r="K124" i="3"/>
  <c r="I124" i="3"/>
  <c r="P123" i="3"/>
  <c r="N123" i="3"/>
  <c r="K123" i="3"/>
  <c r="I123" i="3"/>
  <c r="P122" i="3"/>
  <c r="N122" i="3"/>
  <c r="K122" i="3"/>
  <c r="I122" i="3"/>
  <c r="P121" i="3"/>
  <c r="N121" i="3"/>
  <c r="K121" i="3"/>
  <c r="I121" i="3"/>
  <c r="P120" i="3"/>
  <c r="N120" i="3"/>
  <c r="I120" i="3"/>
  <c r="P119" i="3"/>
  <c r="N119" i="3"/>
  <c r="K119" i="3"/>
  <c r="I119" i="3"/>
  <c r="P118" i="3"/>
  <c r="N118" i="3"/>
  <c r="K118" i="3"/>
  <c r="I118" i="3"/>
  <c r="P117" i="3"/>
  <c r="N117" i="3"/>
  <c r="K117" i="3"/>
  <c r="I117" i="3"/>
  <c r="P116" i="3"/>
  <c r="N116" i="3"/>
  <c r="K116" i="3"/>
  <c r="I116" i="3"/>
  <c r="P115" i="3"/>
  <c r="N115" i="3"/>
  <c r="K115" i="3"/>
  <c r="I115" i="3"/>
  <c r="P114" i="3"/>
  <c r="N114" i="3"/>
  <c r="K114" i="3"/>
  <c r="I114" i="3"/>
  <c r="Q170" i="3" l="1"/>
  <c r="O170" i="3"/>
  <c r="L170" i="3"/>
  <c r="J170" i="3"/>
  <c r="Q169" i="3"/>
  <c r="O169" i="3"/>
  <c r="L169" i="3"/>
  <c r="J169" i="3"/>
  <c r="Q168" i="3"/>
  <c r="O168" i="3"/>
  <c r="L168" i="3"/>
  <c r="J168" i="3"/>
  <c r="Q167" i="3"/>
  <c r="O167" i="3"/>
  <c r="L167" i="3"/>
  <c r="J167" i="3"/>
  <c r="Q166" i="3"/>
  <c r="O166" i="3"/>
  <c r="L166" i="3"/>
  <c r="J166" i="3"/>
  <c r="Q165" i="3"/>
  <c r="O165" i="3"/>
  <c r="L165" i="3"/>
  <c r="J165" i="3"/>
  <c r="Q164" i="3"/>
  <c r="O164" i="3"/>
  <c r="L164" i="3"/>
  <c r="J164" i="3"/>
  <c r="Q163" i="3"/>
  <c r="O163" i="3"/>
  <c r="L163" i="3"/>
  <c r="J163" i="3"/>
  <c r="Q162" i="3"/>
  <c r="O162" i="3"/>
  <c r="L162" i="3"/>
  <c r="J162" i="3"/>
  <c r="Q161" i="3"/>
  <c r="O161" i="3"/>
  <c r="L161" i="3"/>
  <c r="J161" i="3"/>
  <c r="Q160" i="3"/>
  <c r="O160" i="3"/>
  <c r="L160" i="3"/>
  <c r="J160" i="3"/>
  <c r="Q159" i="3"/>
  <c r="O159" i="3"/>
  <c r="L159" i="3"/>
  <c r="J159" i="3"/>
  <c r="Q158" i="3"/>
  <c r="O158" i="3"/>
  <c r="L158" i="3"/>
  <c r="J158" i="3"/>
  <c r="Q157" i="3"/>
  <c r="O157" i="3"/>
  <c r="L157" i="3"/>
  <c r="J157" i="3"/>
  <c r="Q156" i="3"/>
  <c r="O156" i="3"/>
  <c r="L156" i="3"/>
  <c r="J156" i="3"/>
  <c r="Q155" i="3"/>
  <c r="O155" i="3"/>
  <c r="L155" i="3"/>
  <c r="J155" i="3"/>
  <c r="Q154" i="3"/>
  <c r="O154" i="3"/>
  <c r="L154" i="3"/>
  <c r="J154" i="3"/>
  <c r="Q153" i="3"/>
  <c r="O153" i="3"/>
  <c r="L153" i="3"/>
  <c r="J153" i="3"/>
  <c r="Q152" i="3"/>
  <c r="O152" i="3"/>
  <c r="L152" i="3"/>
  <c r="J152" i="3"/>
  <c r="Q151" i="3"/>
  <c r="O151" i="3"/>
  <c r="L151" i="3"/>
  <c r="J151" i="3"/>
  <c r="Q150" i="3"/>
  <c r="O150" i="3"/>
  <c r="L150" i="3"/>
  <c r="J150" i="3"/>
  <c r="Q149" i="3"/>
  <c r="O149" i="3"/>
  <c r="L149" i="3"/>
  <c r="J149" i="3"/>
  <c r="Q148" i="3"/>
  <c r="O148" i="3"/>
  <c r="L148" i="3"/>
  <c r="J148" i="3"/>
  <c r="Q147" i="3"/>
  <c r="O147" i="3"/>
  <c r="L147" i="3"/>
  <c r="J147" i="3"/>
  <c r="Q146" i="3"/>
  <c r="O146" i="3"/>
  <c r="L146" i="3"/>
  <c r="J146" i="3"/>
  <c r="Q145" i="3"/>
  <c r="O145" i="3"/>
  <c r="L145" i="3"/>
  <c r="J145" i="3"/>
  <c r="Q144" i="3"/>
  <c r="O144" i="3"/>
  <c r="L144" i="3"/>
  <c r="J144" i="3"/>
  <c r="Q143" i="3"/>
  <c r="O143" i="3"/>
  <c r="L143" i="3"/>
  <c r="J143" i="3"/>
  <c r="Q142" i="3"/>
  <c r="O142" i="3"/>
  <c r="L142" i="3"/>
  <c r="J142" i="3"/>
  <c r="Q141" i="3"/>
  <c r="O141" i="3"/>
  <c r="L141" i="3"/>
  <c r="J141" i="3"/>
  <c r="Q140" i="3"/>
  <c r="O140" i="3"/>
  <c r="L140" i="3"/>
  <c r="J140" i="3"/>
  <c r="J139" i="3" l="1"/>
  <c r="J138" i="3"/>
  <c r="J137" i="3"/>
  <c r="J136" i="3"/>
  <c r="J135" i="3"/>
  <c r="J134" i="3"/>
  <c r="J133" i="3"/>
  <c r="J132" i="3"/>
  <c r="J131" i="3"/>
  <c r="J130" i="3"/>
  <c r="J129" i="3"/>
  <c r="J128" i="3"/>
  <c r="J127" i="3"/>
  <c r="O139" i="3" l="1"/>
  <c r="O138" i="3"/>
  <c r="O137" i="3"/>
  <c r="O136" i="3"/>
  <c r="O133" i="3"/>
  <c r="O132" i="3"/>
  <c r="O131" i="3"/>
  <c r="O130" i="3"/>
  <c r="O129" i="3"/>
  <c r="O128" i="3"/>
  <c r="O127" i="3"/>
  <c r="Q113" i="3" l="1"/>
  <c r="O113" i="3"/>
  <c r="L113" i="3"/>
  <c r="J113" i="3"/>
  <c r="Q112" i="3"/>
  <c r="O112" i="3"/>
  <c r="L112" i="3"/>
  <c r="J112" i="3"/>
  <c r="Q111" i="3"/>
  <c r="O111" i="3"/>
  <c r="L111" i="3"/>
  <c r="J111" i="3"/>
  <c r="Q110" i="3"/>
  <c r="O110" i="3"/>
  <c r="L110" i="3"/>
  <c r="J110" i="3"/>
  <c r="Q109" i="3"/>
  <c r="O109" i="3"/>
  <c r="L109" i="3"/>
  <c r="J109" i="3"/>
  <c r="Q108" i="3"/>
  <c r="O108" i="3"/>
  <c r="L108" i="3"/>
  <c r="J108" i="3"/>
  <c r="Q107" i="3"/>
  <c r="O107" i="3"/>
  <c r="L107" i="3"/>
  <c r="J107" i="3"/>
  <c r="Q106" i="3"/>
  <c r="O106" i="3"/>
  <c r="L106" i="3"/>
  <c r="J106" i="3"/>
  <c r="Q105" i="3"/>
  <c r="O105" i="3"/>
  <c r="L105" i="3"/>
  <c r="J105" i="3"/>
  <c r="Q104" i="3"/>
  <c r="O104" i="3"/>
  <c r="L104" i="3"/>
  <c r="J104" i="3"/>
  <c r="Q103" i="3"/>
  <c r="O103" i="3"/>
  <c r="L103" i="3"/>
  <c r="J103" i="3"/>
  <c r="Q102" i="3"/>
  <c r="O102" i="3"/>
  <c r="L102" i="3"/>
  <c r="J102" i="3"/>
  <c r="L101" i="3"/>
  <c r="J101" i="3"/>
  <c r="Q100" i="3"/>
  <c r="O100" i="3"/>
  <c r="L100" i="3"/>
  <c r="J100" i="3"/>
  <c r="O99" i="3"/>
  <c r="L99" i="3"/>
  <c r="J99" i="3"/>
  <c r="O98" i="3"/>
  <c r="L98" i="3"/>
  <c r="J98" i="3"/>
  <c r="Q97" i="3"/>
  <c r="O97" i="3"/>
  <c r="L97" i="3"/>
  <c r="J97" i="3"/>
  <c r="Q96" i="3"/>
  <c r="O96" i="3"/>
  <c r="L96" i="3"/>
  <c r="J96" i="3"/>
  <c r="Q95" i="3"/>
  <c r="O95" i="3"/>
  <c r="L95" i="3"/>
  <c r="J95" i="3"/>
  <c r="O71" i="3"/>
  <c r="L71" i="3"/>
  <c r="Q71" i="3" s="1"/>
  <c r="J71" i="3"/>
  <c r="O70" i="3"/>
  <c r="L70" i="3"/>
  <c r="Q70" i="3" s="1"/>
  <c r="J70" i="3"/>
  <c r="O69" i="3"/>
  <c r="L69" i="3"/>
  <c r="Q69" i="3" s="1"/>
  <c r="J69" i="3"/>
  <c r="O68" i="3"/>
  <c r="L68" i="3"/>
  <c r="Q68" i="3" s="1"/>
  <c r="J68" i="3"/>
  <c r="O67" i="3"/>
  <c r="L67" i="3"/>
  <c r="Q67" i="3" s="1"/>
  <c r="J67" i="3"/>
  <c r="O66" i="3"/>
  <c r="L66" i="3"/>
  <c r="Q66" i="3" s="1"/>
  <c r="J66" i="3"/>
  <c r="O65" i="3"/>
  <c r="L65" i="3"/>
  <c r="Q65" i="3" s="1"/>
  <c r="J65" i="3"/>
  <c r="O64" i="3"/>
  <c r="L64" i="3"/>
  <c r="Q64" i="3" s="1"/>
  <c r="J64" i="3"/>
  <c r="O63" i="3"/>
  <c r="L63" i="3"/>
  <c r="Q63" i="3" s="1"/>
  <c r="J63" i="3"/>
  <c r="O62" i="3"/>
  <c r="L62" i="3"/>
  <c r="Q62" i="3" s="1"/>
  <c r="J62" i="3"/>
  <c r="O61" i="3"/>
  <c r="L61" i="3"/>
  <c r="Q61" i="3" s="1"/>
  <c r="J61" i="3"/>
  <c r="O59" i="3"/>
  <c r="J59" i="3"/>
  <c r="O58" i="3"/>
  <c r="L58" i="3"/>
  <c r="Q58" i="3" s="1"/>
  <c r="J58" i="3"/>
  <c r="J57" i="3"/>
  <c r="O56" i="3"/>
  <c r="J56" i="3"/>
  <c r="O55" i="3"/>
  <c r="J55" i="3"/>
  <c r="O77" i="3" l="1"/>
  <c r="Q77" i="3" s="1"/>
  <c r="O76" i="3"/>
  <c r="Q76" i="3" s="1"/>
  <c r="O75" i="3"/>
  <c r="Q75" i="3" s="1"/>
  <c r="Q74" i="3"/>
  <c r="M74" i="3"/>
  <c r="O72" i="3"/>
  <c r="Q72" i="3" s="1"/>
  <c r="Q51" i="3" l="1"/>
  <c r="O51" i="3"/>
  <c r="Q50" i="3"/>
  <c r="O50" i="3"/>
  <c r="Q49" i="3"/>
  <c r="O49" i="3"/>
  <c r="Q48" i="3"/>
  <c r="O48" i="3"/>
  <c r="Q47" i="3"/>
  <c r="O47" i="3"/>
  <c r="Q46" i="3"/>
  <c r="O46" i="3"/>
  <c r="Q45" i="3"/>
  <c r="O45" i="3"/>
  <c r="L51" i="3" l="1"/>
  <c r="J51" i="3"/>
  <c r="L50" i="3"/>
  <c r="J50" i="3"/>
  <c r="L49" i="3"/>
  <c r="J49" i="3"/>
  <c r="L48" i="3"/>
  <c r="J48" i="3"/>
  <c r="L47" i="3"/>
  <c r="J47" i="3"/>
  <c r="L46" i="3"/>
  <c r="J46" i="3"/>
  <c r="L45" i="3"/>
  <c r="J45" i="3"/>
  <c r="L44" i="3"/>
  <c r="J44" i="3"/>
  <c r="L43" i="3"/>
  <c r="J43" i="3"/>
  <c r="L42" i="3"/>
  <c r="J42" i="3"/>
  <c r="L41" i="3"/>
  <c r="J41" i="3"/>
  <c r="L40" i="3"/>
  <c r="J40" i="3"/>
  <c r="L39" i="3"/>
  <c r="J39" i="3"/>
  <c r="L38" i="3"/>
  <c r="J38" i="3"/>
  <c r="L37" i="3"/>
  <c r="J37" i="3"/>
  <c r="L36" i="3"/>
  <c r="J36" i="3"/>
  <c r="L35" i="3"/>
  <c r="J35" i="3"/>
  <c r="L34" i="3"/>
  <c r="J34" i="3"/>
  <c r="L33" i="3"/>
  <c r="J33" i="3"/>
  <c r="L32" i="3"/>
  <c r="J32" i="3"/>
  <c r="L31" i="3"/>
  <c r="J31" i="3"/>
  <c r="L30" i="3"/>
  <c r="J30" i="3"/>
  <c r="L29" i="3"/>
  <c r="J29" i="3"/>
  <c r="L28" i="3"/>
  <c r="J28" i="3"/>
  <c r="L27" i="3"/>
  <c r="J27" i="3"/>
  <c r="L26" i="3"/>
  <c r="J26" i="3"/>
  <c r="L25" i="3"/>
  <c r="J25" i="3"/>
  <c r="L24" i="3"/>
  <c r="J24" i="3"/>
  <c r="L23" i="3"/>
  <c r="J23" i="3"/>
  <c r="L22" i="3"/>
  <c r="J22" i="3"/>
  <c r="L21" i="3"/>
  <c r="J21" i="3"/>
  <c r="L20" i="3"/>
  <c r="J20" i="3"/>
  <c r="L19" i="3"/>
  <c r="J19" i="3"/>
  <c r="L18" i="3"/>
  <c r="J18" i="3"/>
  <c r="L17" i="3"/>
  <c r="J17" i="3"/>
  <c r="L16" i="3"/>
  <c r="J16" i="3"/>
  <c r="L15" i="3"/>
  <c r="J15" i="3"/>
  <c r="L14" i="3"/>
  <c r="J14" i="3"/>
  <c r="L13" i="3"/>
  <c r="J13" i="3"/>
  <c r="L12" i="3"/>
  <c r="J12" i="3"/>
  <c r="L11" i="3"/>
  <c r="J11" i="3"/>
  <c r="L10" i="3"/>
  <c r="J10" i="3"/>
  <c r="AA51" i="3" l="1"/>
  <c r="V51" i="3"/>
  <c r="T51" i="3"/>
  <c r="AA50" i="3"/>
  <c r="Y50" i="3"/>
  <c r="V50" i="3"/>
  <c r="T50" i="3"/>
  <c r="AA49" i="3"/>
  <c r="Y49" i="3"/>
  <c r="V49" i="3"/>
  <c r="T49" i="3"/>
  <c r="AA48" i="3"/>
  <c r="Y48" i="3"/>
  <c r="V48" i="3"/>
  <c r="T48" i="3"/>
  <c r="AA47" i="3"/>
  <c r="Y47" i="3"/>
  <c r="V47" i="3"/>
  <c r="T47" i="3"/>
  <c r="AA46" i="3"/>
  <c r="Y46" i="3"/>
  <c r="V46" i="3"/>
  <c r="T46" i="3"/>
  <c r="AA45" i="3"/>
  <c r="Y45" i="3"/>
  <c r="V45" i="3"/>
  <c r="T45" i="3"/>
  <c r="AA99" i="3" l="1"/>
  <c r="Y113" i="3"/>
  <c r="V113" i="3"/>
  <c r="T113" i="3"/>
  <c r="AA98" i="3"/>
  <c r="V112" i="3"/>
  <c r="T112" i="3"/>
  <c r="AA97" i="3"/>
  <c r="Y111" i="3"/>
  <c r="V111" i="3"/>
  <c r="T111" i="3"/>
  <c r="AA96" i="3"/>
  <c r="Y110" i="3"/>
  <c r="V110" i="3"/>
  <c r="T110" i="3"/>
  <c r="AA95" i="3"/>
  <c r="Y109" i="3"/>
  <c r="V109" i="3"/>
  <c r="T109" i="3"/>
  <c r="Y108" i="3"/>
  <c r="V108" i="3"/>
  <c r="T108" i="3"/>
  <c r="Y107" i="3"/>
  <c r="V107" i="3"/>
  <c r="T107" i="3"/>
  <c r="Y106" i="3"/>
  <c r="V106" i="3"/>
  <c r="T106" i="3"/>
  <c r="Y105" i="3"/>
  <c r="V105" i="3"/>
  <c r="T105" i="3"/>
  <c r="Y104" i="3"/>
  <c r="V104" i="3"/>
  <c r="T104" i="3"/>
  <c r="Y103" i="3"/>
  <c r="V103" i="3"/>
  <c r="T103" i="3"/>
  <c r="Y102" i="3"/>
  <c r="V102" i="3"/>
  <c r="T102" i="3"/>
  <c r="Y101" i="3"/>
  <c r="V101" i="3"/>
  <c r="T101" i="3"/>
  <c r="Y100" i="3"/>
  <c r="V100" i="3"/>
  <c r="T100" i="3"/>
  <c r="Y99" i="3"/>
  <c r="V99" i="3"/>
  <c r="T99" i="3"/>
  <c r="Y98" i="3"/>
  <c r="V98" i="3"/>
  <c r="T98" i="3"/>
  <c r="Y97" i="3"/>
  <c r="V97" i="3"/>
  <c r="T97" i="3"/>
  <c r="Y96" i="3"/>
  <c r="V96" i="3"/>
  <c r="T96" i="3"/>
  <c r="Y95" i="3"/>
  <c r="V95" i="3"/>
  <c r="T95" i="3"/>
  <c r="V139" i="3"/>
  <c r="T139" i="3"/>
  <c r="V138" i="3"/>
  <c r="T138" i="3"/>
  <c r="V137" i="3"/>
  <c r="T137" i="3"/>
  <c r="V136" i="3"/>
  <c r="T136" i="3"/>
  <c r="V135" i="3"/>
  <c r="T135" i="3"/>
  <c r="V134" i="3"/>
  <c r="T134" i="3"/>
  <c r="V133" i="3"/>
  <c r="T133" i="3"/>
  <c r="V132" i="3"/>
  <c r="T132" i="3"/>
  <c r="V131" i="3"/>
  <c r="T131" i="3"/>
  <c r="V130" i="3"/>
  <c r="T130" i="3"/>
  <c r="V129" i="3"/>
  <c r="T129" i="3"/>
  <c r="V128" i="3"/>
  <c r="T128" i="3"/>
  <c r="V127" i="3"/>
  <c r="T127" i="3"/>
  <c r="Y79" i="3" l="1"/>
  <c r="T79" i="3"/>
  <c r="J79" i="3"/>
  <c r="L79" i="3" s="1"/>
  <c r="Y77" i="3"/>
  <c r="T77" i="3"/>
  <c r="J77" i="3"/>
  <c r="L77" i="3" s="1"/>
  <c r="Y76" i="3"/>
  <c r="T76" i="3"/>
  <c r="J76" i="3"/>
  <c r="L76" i="3" s="1"/>
  <c r="V76" i="3" s="1"/>
  <c r="AA76" i="3" s="1"/>
  <c r="Y75" i="3"/>
  <c r="T75" i="3"/>
  <c r="J75" i="3"/>
  <c r="L75" i="3" s="1"/>
  <c r="V75" i="3" s="1"/>
  <c r="AA75" i="3" s="1"/>
  <c r="Y74" i="3"/>
  <c r="T74" i="3"/>
  <c r="J74" i="3"/>
  <c r="L74" i="3" s="1"/>
  <c r="V74" i="3" s="1"/>
  <c r="AA74" i="3" s="1"/>
  <c r="Y72" i="3"/>
  <c r="T72" i="3"/>
  <c r="L72" i="3"/>
  <c r="V72" i="3" s="1"/>
  <c r="AA72" i="3" s="1"/>
  <c r="J72" i="3"/>
  <c r="Y71" i="3"/>
  <c r="V71" i="3"/>
  <c r="AA71" i="3" s="1"/>
  <c r="T71" i="3"/>
  <c r="Y70" i="3"/>
  <c r="V70" i="3"/>
  <c r="AA70" i="3" s="1"/>
  <c r="T70" i="3"/>
  <c r="Y69" i="3"/>
  <c r="T69" i="3"/>
  <c r="V69" i="3"/>
  <c r="AA69" i="3" s="1"/>
  <c r="Y68" i="3"/>
  <c r="T68" i="3"/>
  <c r="V68" i="3"/>
  <c r="AA68" i="3" s="1"/>
  <c r="Y67" i="3"/>
  <c r="V67" i="3"/>
  <c r="AA67" i="3" s="1"/>
  <c r="T67" i="3"/>
  <c r="Y66" i="3"/>
  <c r="T66" i="3"/>
  <c r="V66" i="3"/>
  <c r="AA66" i="3" s="1"/>
  <c r="Y64" i="3"/>
  <c r="T64" i="3"/>
  <c r="V64" i="3"/>
  <c r="AA64" i="3" s="1"/>
  <c r="Y63" i="3"/>
  <c r="T63" i="3"/>
  <c r="V63" i="3"/>
  <c r="AA63" i="3" s="1"/>
  <c r="Y61" i="3"/>
  <c r="T61" i="3"/>
  <c r="Y59" i="3"/>
  <c r="T59" i="3"/>
  <c r="V59" i="3"/>
  <c r="AA59" i="3" s="1"/>
  <c r="Y57" i="3"/>
  <c r="T57" i="3"/>
  <c r="Y56" i="3"/>
  <c r="T56" i="3"/>
  <c r="Y55" i="3"/>
  <c r="T55" i="3"/>
  <c r="Z126" i="3" l="1"/>
  <c r="X126" i="3"/>
  <c r="Z125" i="3"/>
  <c r="X125" i="3"/>
  <c r="Z124" i="3"/>
  <c r="X124" i="3"/>
  <c r="Z123" i="3"/>
  <c r="X123" i="3"/>
  <c r="Z122" i="3"/>
  <c r="X122" i="3"/>
  <c r="Z121" i="3"/>
  <c r="X121" i="3"/>
  <c r="Z120" i="3"/>
  <c r="X120" i="3"/>
  <c r="Z119" i="3"/>
  <c r="X119" i="3"/>
  <c r="Z118" i="3"/>
  <c r="X118" i="3"/>
  <c r="Z117" i="3"/>
  <c r="X117" i="3"/>
  <c r="Z116" i="3"/>
  <c r="X116" i="3"/>
  <c r="Z115" i="3"/>
  <c r="X115" i="3"/>
  <c r="X114" i="3"/>
  <c r="Z114" i="3" l="1"/>
  <c r="Y161" i="3" l="1"/>
  <c r="T161" i="3"/>
  <c r="V161" i="3"/>
  <c r="AA147" i="3" s="1"/>
  <c r="Y160" i="3"/>
  <c r="T160" i="3"/>
  <c r="V160" i="3"/>
  <c r="AA146" i="3" s="1"/>
  <c r="Y159" i="3"/>
  <c r="T159" i="3"/>
  <c r="V159" i="3"/>
  <c r="AA145" i="3" s="1"/>
  <c r="Y158" i="3"/>
  <c r="T158" i="3"/>
  <c r="V158" i="3"/>
  <c r="AA144" i="3" s="1"/>
  <c r="Y157" i="3"/>
  <c r="T157" i="3"/>
  <c r="V157" i="3"/>
  <c r="AA143" i="3" s="1"/>
  <c r="Y156" i="3"/>
  <c r="T156" i="3"/>
  <c r="V156" i="3"/>
  <c r="AA142" i="3" s="1"/>
  <c r="Y155" i="3"/>
  <c r="T155" i="3"/>
  <c r="V155" i="3"/>
  <c r="AA141" i="3" s="1"/>
  <c r="Y154" i="3"/>
  <c r="T154" i="3"/>
  <c r="V154" i="3"/>
  <c r="AA140" i="3" s="1"/>
  <c r="Y153" i="3"/>
  <c r="T153" i="3"/>
  <c r="V153" i="3"/>
  <c r="AA139" i="3" s="1"/>
  <c r="Y152" i="3"/>
  <c r="T152" i="3"/>
  <c r="V152" i="3"/>
  <c r="AA138" i="3" s="1"/>
  <c r="Y151" i="3"/>
  <c r="T151" i="3"/>
  <c r="V151" i="3"/>
  <c r="AA137" i="3" s="1"/>
  <c r="Y150" i="3"/>
  <c r="T150" i="3"/>
  <c r="V150" i="3"/>
  <c r="AA136" i="3" s="1"/>
  <c r="Y149" i="3"/>
  <c r="T149" i="3"/>
  <c r="V149" i="3"/>
  <c r="AA135" i="3" s="1"/>
  <c r="Y148" i="3"/>
  <c r="T148" i="3"/>
  <c r="V148" i="3"/>
  <c r="AA134" i="3" s="1"/>
  <c r="Y147" i="3"/>
  <c r="T147" i="3"/>
  <c r="V147" i="3"/>
  <c r="AA133" i="3" s="1"/>
  <c r="Y146" i="3"/>
  <c r="T146" i="3"/>
  <c r="V146" i="3"/>
  <c r="AA132" i="3" s="1"/>
  <c r="Y145" i="3"/>
  <c r="T145" i="3"/>
  <c r="V145" i="3"/>
  <c r="AA131" i="3" s="1"/>
  <c r="Y144" i="3"/>
  <c r="T144" i="3"/>
  <c r="V144" i="3"/>
  <c r="AA130" i="3" s="1"/>
  <c r="Y143" i="3"/>
  <c r="T143" i="3"/>
  <c r="V143" i="3"/>
  <c r="AA129" i="3" s="1"/>
  <c r="Y142" i="3"/>
  <c r="T142" i="3"/>
  <c r="V142" i="3"/>
  <c r="AA128" i="3" s="1"/>
  <c r="Y141" i="3"/>
  <c r="T141" i="3"/>
  <c r="V141" i="3"/>
  <c r="AA127" i="3" s="1"/>
  <c r="Y140" i="3"/>
  <c r="T140" i="3"/>
  <c r="V140" i="3"/>
  <c r="AA126" i="3" s="1"/>
  <c r="Q201" i="3" l="1"/>
  <c r="O201" i="3"/>
  <c r="Q200" i="3"/>
  <c r="O200" i="3"/>
  <c r="AA185" i="3"/>
  <c r="V199" i="3"/>
  <c r="Q199" i="3"/>
  <c r="O199" i="3"/>
  <c r="AA184" i="3"/>
  <c r="V198" i="3"/>
  <c r="Q198" i="3"/>
  <c r="O198" i="3"/>
  <c r="AA183" i="3"/>
  <c r="V197" i="3"/>
  <c r="Q197" i="3"/>
  <c r="O197" i="3"/>
  <c r="AA182" i="3"/>
  <c r="V196" i="3"/>
  <c r="AA181" i="3"/>
  <c r="V195" i="3"/>
  <c r="Q195" i="3"/>
  <c r="AA180" i="3"/>
  <c r="V194" i="3"/>
  <c r="AA179" i="3"/>
  <c r="Y193" i="3"/>
  <c r="V193" i="3"/>
  <c r="AA178" i="3"/>
  <c r="Y192" i="3"/>
  <c r="V192" i="3"/>
  <c r="AA177" i="3"/>
  <c r="Y191" i="3"/>
  <c r="V191" i="3"/>
  <c r="AA176" i="3"/>
  <c r="Y190" i="3"/>
  <c r="V190" i="3"/>
  <c r="J190" i="3"/>
  <c r="AA175" i="3"/>
  <c r="Y189" i="3"/>
  <c r="J189" i="3"/>
  <c r="AA174" i="3"/>
  <c r="Y188" i="3"/>
  <c r="J188" i="3"/>
  <c r="AA173" i="3"/>
  <c r="Y187" i="3"/>
  <c r="J187" i="3"/>
  <c r="AA172" i="3"/>
  <c r="Y186" i="3"/>
  <c r="O186" i="3"/>
  <c r="AA171" i="3"/>
  <c r="Y185" i="3"/>
  <c r="V185" i="3"/>
  <c r="T185" i="3"/>
  <c r="O185" i="3"/>
  <c r="AA170" i="3"/>
  <c r="T184" i="3"/>
  <c r="L184" i="3"/>
  <c r="AA169" i="3"/>
  <c r="Y183" i="3"/>
  <c r="V183" i="3"/>
  <c r="T183" i="3"/>
  <c r="O183" i="3"/>
  <c r="J183" i="3"/>
  <c r="AA168" i="3"/>
  <c r="V182" i="3"/>
  <c r="T182" i="3"/>
  <c r="O182" i="3"/>
  <c r="L182" i="3"/>
  <c r="J182" i="3"/>
  <c r="AA167" i="3"/>
  <c r="Y181" i="3"/>
  <c r="T181" i="3"/>
  <c r="O181" i="3"/>
  <c r="AA166" i="3"/>
  <c r="V180" i="3"/>
  <c r="T180" i="3"/>
  <c r="Q180" i="3"/>
  <c r="L180" i="3"/>
  <c r="J180" i="3"/>
  <c r="AA165" i="3"/>
  <c r="Y179" i="3"/>
  <c r="V179" i="3"/>
  <c r="T179" i="3"/>
  <c r="O179" i="3"/>
  <c r="AA164" i="3"/>
  <c r="Y178" i="3"/>
  <c r="V178" i="3"/>
  <c r="T178" i="3"/>
  <c r="Q178" i="3"/>
  <c r="O178" i="3"/>
  <c r="L178" i="3"/>
  <c r="AA163" i="3"/>
  <c r="Y177" i="3"/>
  <c r="T177" i="3"/>
  <c r="O177" i="3"/>
  <c r="AA162" i="3"/>
  <c r="Y176" i="3"/>
  <c r="V176" i="3"/>
  <c r="T176" i="3"/>
  <c r="O176" i="3"/>
  <c r="J176" i="3"/>
  <c r="AA24" i="3" l="1"/>
  <c r="Y24" i="3"/>
  <c r="AA23" i="3"/>
  <c r="Y23" i="3"/>
  <c r="AA22" i="3"/>
  <c r="Y22" i="3"/>
  <c r="AA21" i="3"/>
  <c r="Y21" i="3"/>
  <c r="AA20" i="3"/>
  <c r="Y20" i="3"/>
  <c r="AA19" i="3"/>
  <c r="Y19" i="3"/>
  <c r="AA18" i="3"/>
  <c r="Y18" i="3"/>
  <c r="AA17" i="3"/>
  <c r="Y17" i="3"/>
  <c r="AA16" i="3"/>
  <c r="Y16" i="3"/>
  <c r="AA15" i="3"/>
  <c r="Y15" i="3"/>
  <c r="AA14" i="3"/>
  <c r="Y14" i="3"/>
  <c r="AA13" i="3"/>
  <c r="Y13" i="3"/>
  <c r="AA12" i="3"/>
  <c r="Y12" i="3"/>
  <c r="AA11" i="3"/>
  <c r="Y11" i="3"/>
  <c r="AA10" i="3"/>
  <c r="Y10" i="3"/>
  <c r="AA40" i="3" l="1"/>
  <c r="Y40" i="3"/>
  <c r="V40" i="3"/>
  <c r="T40" i="3"/>
  <c r="Q40" i="3"/>
  <c r="O40" i="3"/>
  <c r="AA39" i="3"/>
  <c r="Y39" i="3"/>
  <c r="V39" i="3"/>
  <c r="T39" i="3"/>
  <c r="Q39" i="3"/>
  <c r="O39" i="3"/>
  <c r="Y38" i="3"/>
  <c r="T38" i="3"/>
  <c r="O38" i="3"/>
  <c r="Y37" i="3"/>
  <c r="Y36" i="3"/>
  <c r="AA36" i="3"/>
  <c r="Q36" i="3"/>
  <c r="O36" i="3"/>
  <c r="AA35" i="3"/>
  <c r="Y35" i="3"/>
  <c r="V35" i="3"/>
  <c r="T35" i="3"/>
  <c r="Q35" i="3"/>
  <c r="O35" i="3"/>
  <c r="AA34" i="3"/>
  <c r="Y34" i="3"/>
  <c r="V34" i="3"/>
  <c r="T34" i="3"/>
  <c r="Q34" i="3"/>
  <c r="O34" i="3"/>
  <c r="AA33" i="3"/>
  <c r="Y33" i="3"/>
  <c r="V33" i="3"/>
  <c r="T33" i="3"/>
  <c r="Q33" i="3"/>
  <c r="O33" i="3"/>
  <c r="AA32" i="3"/>
  <c r="Y32" i="3"/>
  <c r="V32" i="3"/>
  <c r="T32" i="3"/>
  <c r="Q32" i="3"/>
  <c r="O32" i="3"/>
  <c r="AA31" i="3"/>
  <c r="Y31" i="3"/>
  <c r="V31" i="3"/>
  <c r="T31" i="3"/>
  <c r="Q31" i="3"/>
  <c r="O31" i="3"/>
  <c r="Y41" i="3"/>
  <c r="AA41" i="3"/>
  <c r="Y42" i="3"/>
  <c r="AA42" i="3"/>
  <c r="V36" i="3" l="1"/>
  <c r="V37" i="3"/>
  <c r="O37" i="3"/>
  <c r="AA38" i="3"/>
  <c r="T37" i="3"/>
  <c r="AA37" i="3"/>
  <c r="V38" i="3"/>
  <c r="Q37" i="3"/>
  <c r="T36" i="3"/>
  <c r="Q38" i="3"/>
  <c r="AA30" i="3" l="1"/>
  <c r="Y30" i="3"/>
  <c r="AA29" i="3"/>
  <c r="Y29" i="3"/>
  <c r="AA28" i="3"/>
  <c r="Y28" i="3"/>
  <c r="AA27" i="3"/>
  <c r="Y27" i="3"/>
  <c r="AA26" i="3"/>
  <c r="Y26" i="3"/>
  <c r="AA25" i="3"/>
  <c r="Y25" i="3"/>
  <c r="V44" i="3" l="1"/>
  <c r="T44" i="3"/>
  <c r="V43" i="3"/>
  <c r="T43" i="3"/>
  <c r="V42" i="3"/>
  <c r="T42" i="3"/>
  <c r="V41" i="3"/>
  <c r="T41" i="3"/>
  <c r="T22" i="3" l="1"/>
  <c r="Q24" i="3" l="1"/>
  <c r="O24" i="3"/>
  <c r="Q23" i="3"/>
  <c r="O23" i="3"/>
  <c r="Q22" i="3"/>
  <c r="O22" i="3"/>
  <c r="Q21" i="3"/>
  <c r="O21" i="3"/>
  <c r="Q20" i="3"/>
  <c r="O20" i="3"/>
  <c r="Q19" i="3"/>
  <c r="O19" i="3"/>
  <c r="Q18" i="3"/>
  <c r="O18" i="3"/>
  <c r="Q17" i="3"/>
  <c r="O17" i="3"/>
  <c r="Q16" i="3"/>
  <c r="O16" i="3"/>
  <c r="Q15" i="3"/>
  <c r="O15" i="3"/>
  <c r="Q14" i="3"/>
  <c r="O14" i="3"/>
  <c r="Q13" i="3"/>
  <c r="O13" i="3"/>
  <c r="Q12" i="3"/>
  <c r="O12" i="3"/>
  <c r="Q11" i="3"/>
  <c r="O11" i="3"/>
  <c r="Q10" i="3"/>
  <c r="O10" i="3"/>
  <c r="Q44" i="3"/>
  <c r="O44" i="3"/>
  <c r="Q43" i="3"/>
  <c r="O43" i="3"/>
  <c r="Q42" i="3"/>
  <c r="O42" i="3"/>
  <c r="Q41" i="3"/>
  <c r="O41" i="3"/>
  <c r="AA44" i="3"/>
  <c r="Y44" i="3"/>
  <c r="AA43" i="3"/>
  <c r="Y43" i="3"/>
  <c r="V30" i="3"/>
  <c r="T30" i="3"/>
  <c r="Q30" i="3"/>
  <c r="O30" i="3"/>
  <c r="V29" i="3"/>
  <c r="T29" i="3"/>
  <c r="Q29" i="3"/>
  <c r="O29" i="3"/>
  <c r="V28" i="3"/>
  <c r="T28" i="3"/>
  <c r="Q28" i="3"/>
  <c r="O28" i="3"/>
  <c r="V27" i="3"/>
  <c r="T27" i="3"/>
  <c r="Q27" i="3"/>
  <c r="O27" i="3"/>
  <c r="V26" i="3"/>
  <c r="T26" i="3"/>
  <c r="Q26" i="3"/>
  <c r="O26" i="3"/>
  <c r="V25" i="3"/>
  <c r="T25" i="3"/>
  <c r="Q25" i="3"/>
  <c r="O25" i="3"/>
  <c r="V24" i="3"/>
  <c r="T24" i="3"/>
  <c r="V23" i="3"/>
  <c r="T23" i="3"/>
  <c r="V22" i="3"/>
  <c r="V21" i="3"/>
  <c r="T21" i="3"/>
  <c r="V20" i="3"/>
  <c r="T20" i="3"/>
  <c r="V19" i="3"/>
  <c r="T19" i="3"/>
  <c r="V18" i="3"/>
  <c r="T18" i="3"/>
  <c r="V17" i="3"/>
  <c r="T17" i="3"/>
  <c r="V16" i="3"/>
  <c r="T16" i="3"/>
  <c r="V15" i="3"/>
  <c r="T15" i="3"/>
  <c r="V14" i="3"/>
  <c r="T14" i="3"/>
  <c r="V13" i="3"/>
  <c r="T13" i="3"/>
  <c r="V12" i="3"/>
  <c r="T12" i="3"/>
  <c r="V11" i="3"/>
  <c r="T11" i="3"/>
  <c r="V10" i="3"/>
  <c r="T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U8" authorId="1" shapeId="0" xr:uid="{00000000-0006-0000-0000-000003000000}">
      <text>
        <r>
          <rPr>
            <sz val="10"/>
            <color indexed="81"/>
            <rFont val="Tahoma"/>
            <family val="2"/>
          </rPr>
          <t>Sustentar la razón del incumplimiento del indicador o  en caso contrario cual es el impacto generado</t>
        </r>
      </text>
    </comment>
    <comment ref="Z8" authorId="1" shapeId="0" xr:uid="{00000000-0006-0000-0000-000004000000}">
      <text>
        <r>
          <rPr>
            <sz val="10"/>
            <color indexed="81"/>
            <rFont val="Tahoma"/>
            <family val="2"/>
          </rPr>
          <t>Sustentar la razón del incumplimiento del indicador o  en caso contrario cual es el impacto generado</t>
        </r>
      </text>
    </comment>
    <comment ref="I127" authorId="2" shapeId="0" xr:uid="{20C70850-C7EA-4AD6-901C-52CEB1F01726}">
      <text>
        <r>
          <rPr>
            <b/>
            <sz val="9"/>
            <color indexed="81"/>
            <rFont val="Tahoma"/>
            <family val="2"/>
          </rPr>
          <t xml:space="preserve">Cargar a 30 enero/21-ejecucion (IV) tri/20 </t>
        </r>
        <r>
          <rPr>
            <sz val="9"/>
            <color indexed="81"/>
            <rFont val="Tahoma"/>
            <family val="2"/>
          </rPr>
          <t xml:space="preserve">
</t>
        </r>
      </text>
    </comment>
    <comment ref="N127" authorId="2" shapeId="0" xr:uid="{339B8C1A-F0F6-4EC9-8DAB-8D4D6F9BEFBC}">
      <text>
        <r>
          <rPr>
            <b/>
            <sz val="9"/>
            <color indexed="81"/>
            <rFont val="Tahoma"/>
            <family val="2"/>
          </rPr>
          <t xml:space="preserve">Cargar a 30 de abril/21-ejecucion (I) tri/21 </t>
        </r>
        <r>
          <rPr>
            <sz val="9"/>
            <color indexed="81"/>
            <rFont val="Tahoma"/>
            <family val="2"/>
          </rPr>
          <t xml:space="preserve">
</t>
        </r>
      </text>
    </comment>
    <comment ref="O127" authorId="2" shapeId="0" xr:uid="{ED97AEDA-8ADA-4DE4-9E55-5255D658BF4D}">
      <text>
        <r>
          <rPr>
            <b/>
            <sz val="9"/>
            <color indexed="81"/>
            <rFont val="Tahoma"/>
            <family val="2"/>
          </rPr>
          <t xml:space="preserve">Cargar a 30 enero/21-ejecucion (IV) tri/20 </t>
        </r>
        <r>
          <rPr>
            <sz val="9"/>
            <color indexed="81"/>
            <rFont val="Tahoma"/>
            <family val="2"/>
          </rPr>
          <t xml:space="preserve">
</t>
        </r>
      </text>
    </comment>
    <comment ref="S127" authorId="2" shapeId="0" xr:uid="{00000000-0006-0000-0000-000007000000}">
      <text>
        <r>
          <rPr>
            <b/>
            <sz val="9"/>
            <color indexed="81"/>
            <rFont val="Tahoma"/>
            <family val="2"/>
          </rPr>
          <t xml:space="preserve">Cargar a 30  de julio/21-ejecucion (II) tri-21 </t>
        </r>
        <r>
          <rPr>
            <sz val="9"/>
            <color indexed="81"/>
            <rFont val="Tahoma"/>
            <family val="2"/>
          </rPr>
          <t xml:space="preserve">
</t>
        </r>
      </text>
    </comment>
    <comment ref="I130" authorId="2" shapeId="0" xr:uid="{38343C61-D5A8-4F40-A7AE-201B6C1143A2}">
      <text>
        <r>
          <rPr>
            <b/>
            <sz val="9"/>
            <color indexed="81"/>
            <rFont val="Tahoma"/>
            <family val="2"/>
          </rPr>
          <t xml:space="preserve">Cargar a 30 enero/21-ejecucion (IV) tri/20 </t>
        </r>
        <r>
          <rPr>
            <sz val="9"/>
            <color indexed="81"/>
            <rFont val="Tahoma"/>
            <family val="2"/>
          </rPr>
          <t xml:space="preserve">
</t>
        </r>
      </text>
    </comment>
    <comment ref="N130" authorId="2" shapeId="0" xr:uid="{C61D5F1B-1CC4-4B6D-8456-2A447B62D614}">
      <text>
        <r>
          <rPr>
            <b/>
            <sz val="9"/>
            <color indexed="81"/>
            <rFont val="Tahoma"/>
            <family val="2"/>
          </rPr>
          <t xml:space="preserve">Cargar a 30 enero/21-ejecucion (IV) tri/20 </t>
        </r>
        <r>
          <rPr>
            <sz val="9"/>
            <color indexed="81"/>
            <rFont val="Tahoma"/>
            <family val="2"/>
          </rPr>
          <t xml:space="preserve">
</t>
        </r>
      </text>
    </comment>
    <comment ref="O130" authorId="2" shapeId="0" xr:uid="{6FE529B6-DA88-4C27-9DCF-63F180591E5F}">
      <text>
        <r>
          <rPr>
            <b/>
            <sz val="9"/>
            <color indexed="81"/>
            <rFont val="Tahoma"/>
            <family val="2"/>
          </rPr>
          <t xml:space="preserve">Cargar a 30 enero/21-ejecucion (IV) tri/20 </t>
        </r>
        <r>
          <rPr>
            <sz val="9"/>
            <color indexed="81"/>
            <rFont val="Tahoma"/>
            <family val="2"/>
          </rPr>
          <t xml:space="preserve">
</t>
        </r>
      </text>
    </comment>
    <comment ref="S130" authorId="2" shapeId="0" xr:uid="{00000000-0006-0000-0000-00000A000000}">
      <text>
        <r>
          <rPr>
            <b/>
            <sz val="9"/>
            <color indexed="81"/>
            <rFont val="Tahoma"/>
            <family val="2"/>
          </rPr>
          <t xml:space="preserve">Cargar a 30 enero/21-ejecucion (IV) tri/20 </t>
        </r>
        <r>
          <rPr>
            <sz val="9"/>
            <color indexed="81"/>
            <rFont val="Tahoma"/>
            <family val="2"/>
          </rPr>
          <t xml:space="preserve">
</t>
        </r>
      </text>
    </comment>
    <comment ref="I131" authorId="2" shapeId="0" xr:uid="{612C6CAD-ECEB-43AB-AC96-CA253FCB73B6}">
      <text>
        <r>
          <rPr>
            <b/>
            <sz val="9"/>
            <color indexed="81"/>
            <rFont val="Tahoma"/>
            <family val="2"/>
          </rPr>
          <t xml:space="preserve">Revisar a 30 enero/21-El cargue del PAS/21 y ejecucion (IV) tri/20 </t>
        </r>
        <r>
          <rPr>
            <sz val="9"/>
            <color indexed="81"/>
            <rFont val="Tahoma"/>
            <family val="2"/>
          </rPr>
          <t xml:space="preserve">
</t>
        </r>
      </text>
    </comment>
    <comment ref="N131" authorId="2" shapeId="0" xr:uid="{CE2B50BC-A1A7-4357-B042-752EE89DFD77}">
      <text>
        <r>
          <rPr>
            <b/>
            <sz val="9"/>
            <color indexed="81"/>
            <rFont val="Tahoma"/>
            <family val="2"/>
          </rPr>
          <t xml:space="preserve">Revisar a 30 de abril/21-El cargue ejecucion (I) tri/21 </t>
        </r>
        <r>
          <rPr>
            <sz val="9"/>
            <color indexed="81"/>
            <rFont val="Tahoma"/>
            <family val="2"/>
          </rPr>
          <t xml:space="preserve">
</t>
        </r>
      </text>
    </comment>
    <comment ref="O131" authorId="2" shapeId="0" xr:uid="{E86397CB-5417-4490-9269-2F5B26889A8E}">
      <text>
        <r>
          <rPr>
            <b/>
            <sz val="9"/>
            <color indexed="81"/>
            <rFont val="Tahoma"/>
            <family val="2"/>
          </rPr>
          <t xml:space="preserve">Revisar a 30 enero/21-El cargue del PAS/21 y ejecucion (IV) tri/20 </t>
        </r>
        <r>
          <rPr>
            <sz val="9"/>
            <color indexed="81"/>
            <rFont val="Tahoma"/>
            <family val="2"/>
          </rPr>
          <t xml:space="preserve">
</t>
        </r>
      </text>
    </comment>
    <comment ref="S131" authorId="2" shapeId="0" xr:uid="{00000000-0006-0000-0000-00000D000000}">
      <text>
        <r>
          <rPr>
            <b/>
            <sz val="9"/>
            <color indexed="81"/>
            <rFont val="Tahoma"/>
            <family val="2"/>
          </rPr>
          <t xml:space="preserve">Revisar a 30  de julio/21-El cargue ejecucion (II) tri-21 </t>
        </r>
        <r>
          <rPr>
            <sz val="9"/>
            <color indexed="81"/>
            <rFont val="Tahoma"/>
            <family val="2"/>
          </rPr>
          <t xml:space="preserve">
</t>
        </r>
      </text>
    </comment>
    <comment ref="I196" authorId="2" shapeId="0" xr:uid="{00000000-0006-0000-0000-00000E000000}">
      <text>
        <r>
          <rPr>
            <b/>
            <sz val="9"/>
            <color indexed="81"/>
            <rFont val="Tahoma"/>
            <family val="2"/>
          </rPr>
          <t xml:space="preserve">Cargar a 30 enero/21-ejecucion (IV) tri/20 </t>
        </r>
        <r>
          <rPr>
            <sz val="9"/>
            <color indexed="81"/>
            <rFont val="Tahoma"/>
            <family val="2"/>
          </rPr>
          <t xml:space="preserve">
</t>
        </r>
      </text>
    </comment>
    <comment ref="I200" authorId="2" shapeId="0" xr:uid="{00000000-0006-0000-0000-00000F000000}">
      <text>
        <r>
          <rPr>
            <b/>
            <sz val="9"/>
            <color indexed="81"/>
            <rFont val="Tahoma"/>
            <family val="2"/>
          </rPr>
          <t xml:space="preserve">Cargar a 30 enero/21-ejecucion (IV) tri/20 </t>
        </r>
        <r>
          <rPr>
            <sz val="9"/>
            <color indexed="81"/>
            <rFont val="Tahoma"/>
            <family val="2"/>
          </rPr>
          <t xml:space="preserve">
</t>
        </r>
      </text>
    </comment>
    <comment ref="I201" authorId="2" shapeId="0" xr:uid="{00000000-0006-0000-0000-000010000000}">
      <text>
        <r>
          <rPr>
            <b/>
            <sz val="9"/>
            <color indexed="81"/>
            <rFont val="Tahoma"/>
            <family val="2"/>
          </rPr>
          <t xml:space="preserve">Revisar a 30 enero/21-El cargue del PAS/21 y ejecucion (IV) tri/20 </t>
        </r>
        <r>
          <rPr>
            <sz val="9"/>
            <color indexed="81"/>
            <rFont val="Tahoma"/>
            <family val="2"/>
          </rPr>
          <t xml:space="preserve">
</t>
        </r>
      </text>
    </comment>
    <comment ref="I222" authorId="3" shapeId="0" xr:uid="{368D286B-BB67-46CE-9374-8F9A55C2C772}">
      <text>
        <r>
          <rPr>
            <sz val="11"/>
            <color theme="1"/>
            <rFont val="Calibri"/>
            <scheme val="minor"/>
          </rPr>
          <t>======
ID#AAAAvDYyxHg
GESTIONSP 02    (2023-04-12 17:08:43)
Cargar a 30 enero/21-ejecucion (IV) tri/20</t>
        </r>
      </text>
    </comment>
    <comment ref="I226" authorId="3" shapeId="0" xr:uid="{0890D293-5A94-4682-8976-44EC264DA852}">
      <text>
        <r>
          <rPr>
            <sz val="11"/>
            <color theme="1"/>
            <rFont val="Calibri"/>
            <scheme val="minor"/>
          </rPr>
          <t>======
ID#AAAAvDYyxHc
GESTIONSP 02    (2023-04-12 17:08:43)
Cargar a 30 enero/21-ejecucion (IV) tri/20</t>
        </r>
      </text>
    </comment>
    <comment ref="I227" authorId="3" shapeId="0" xr:uid="{C632316E-5C1B-4C43-B6E3-2DE2F07FFBE4}">
      <text>
        <r>
          <rPr>
            <sz val="11"/>
            <color theme="1"/>
            <rFont val="Calibri"/>
            <scheme val="minor"/>
          </rPr>
          <t>======
ID#AAAAvDYyxHE
GESTIONSP 02    (2023-04-12 17:08:43)
Revisar a 30 enero/21-El cargue del PAS/21 y ejecucion (IV) tri/20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<sst xmlns="http://schemas.openxmlformats.org/spreadsheetml/2006/main" count="1669" uniqueCount="1112">
  <si>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</si>
  <si>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</si>
  <si>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</si>
  <si>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</si>
  <si>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</si>
  <si>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</si>
  <si>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</si>
  <si>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</si>
  <si>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</si>
  <si>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</si>
  <si>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</si>
  <si>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</si>
  <si>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</si>
  <si>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</si>
  <si>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</si>
  <si>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</si>
  <si>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</si>
  <si>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</si>
  <si>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</si>
  <si>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</si>
  <si>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</si>
  <si>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</si>
  <si>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</si>
  <si>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</si>
  <si>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</si>
  <si>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</si>
  <si>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</si>
  <si>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</si>
  <si>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</si>
  <si>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</si>
  <si>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</si>
  <si>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</si>
  <si>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</si>
  <si>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</si>
  <si>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</si>
  <si>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</si>
  <si>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</si>
  <si>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</si>
  <si>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</si>
  <si>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</si>
  <si>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</si>
  <si>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</si>
  <si>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</si>
  <si>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</si>
  <si>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</si>
  <si>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t>
  </si>
  <si>
    <t>Recursos Financieros, Presupuesto, Tesorería, Jurídica, Prestación de Servicios y Salud Pública</t>
  </si>
  <si>
    <t xml:space="preserve"> Areas involucradas en el Plan de Desarrollo (Coordinadora Recursos Financieros y Presupuesto)</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</si>
  <si>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</si>
  <si>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</si>
  <si>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</si>
  <si>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</si>
  <si>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</si>
  <si>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</si>
  <si>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</si>
  <si>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</si>
  <si>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</si>
  <si>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</si>
  <si>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</si>
  <si>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</si>
  <si>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</si>
  <si>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</si>
  <si>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</si>
  <si>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</si>
  <si>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</si>
  <si>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</si>
  <si>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</si>
  <si>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</si>
  <si>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</si>
  <si>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</si>
  <si>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</si>
  <si>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</si>
  <si>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</si>
  <si>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</si>
  <si>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</si>
  <si>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</si>
  <si>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</si>
  <si>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</si>
  <si>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</si>
  <si>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</si>
  <si>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</si>
  <si>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</si>
  <si>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</si>
  <si>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</si>
  <si>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</si>
  <si>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</si>
  <si>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</si>
  <si>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</si>
  <si>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</si>
  <si>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</si>
  <si>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</si>
  <si>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</si>
  <si>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</si>
  <si>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</si>
  <si>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</si>
  <si>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</si>
  <si>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</si>
  <si>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</si>
  <si>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</si>
  <si>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</si>
  <si>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</si>
  <si>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</si>
  <si>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</si>
  <si>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</si>
  <si>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</si>
  <si>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</si>
  <si>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</si>
  <si>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</si>
  <si>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</si>
  <si>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</si>
  <si>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</si>
  <si>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</si>
  <si>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</si>
  <si>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</si>
  <si>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</si>
  <si>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</si>
  <si>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</si>
  <si>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</si>
  <si>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</si>
  <si>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</si>
  <si>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</si>
  <si>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</si>
  <si>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</si>
  <si>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</si>
  <si>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</si>
  <si>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</si>
  <si>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</si>
  <si>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</si>
  <si>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</si>
  <si>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</si>
  <si>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</si>
  <si>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</si>
  <si>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</si>
  <si>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</si>
  <si>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</si>
  <si>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</si>
  <si>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</si>
  <si>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</si>
  <si>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</si>
  <si>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</si>
  <si>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</si>
  <si>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</si>
  <si>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</si>
  <si>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</si>
  <si>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</si>
  <si>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</si>
  <si>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</si>
  <si>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</si>
  <si>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</si>
  <si>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</si>
  <si>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</si>
  <si>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</si>
  <si>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</si>
  <si>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</si>
  <si>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</si>
  <si>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</si>
  <si>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</si>
  <si>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</si>
  <si>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</si>
  <si>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</si>
  <si>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</si>
  <si>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</si>
  <si>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</si>
  <si>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</si>
  <si>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</si>
  <si>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</si>
  <si>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</si>
  <si>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</si>
  <si>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</si>
  <si>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</si>
  <si>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</si>
  <si>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</si>
  <si>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</si>
  <si>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</si>
  <si>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</si>
  <si>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</si>
  <si>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</si>
  <si>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</si>
  <si>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</si>
  <si>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</si>
  <si>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</si>
  <si>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</si>
  <si>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</si>
  <si>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</si>
  <si>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</si>
  <si>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</si>
  <si>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</si>
  <si>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</si>
  <si>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</si>
  <si>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</si>
  <si>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</si>
  <si>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</si>
  <si>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</si>
  <si>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</si>
  <si>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</si>
  <si>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</si>
  <si>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</si>
  <si>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</si>
  <si>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</si>
  <si>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</si>
  <si>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</si>
  <si>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</si>
  <si>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</si>
  <si>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</si>
  <si>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</si>
  <si>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</si>
  <si>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</si>
  <si>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</si>
  <si>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</si>
  <si>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</si>
  <si>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</si>
  <si>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</si>
  <si>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</si>
  <si>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</si>
  <si>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</si>
  <si>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</si>
  <si>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</si>
  <si>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</si>
  <si>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</si>
  <si>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</si>
  <si>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</si>
  <si>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</si>
  <si>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</si>
  <si>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</si>
  <si>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</si>
  <si>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</si>
  <si>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</si>
  <si>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</si>
  <si>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</si>
  <si>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</si>
  <si>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</si>
  <si>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</si>
  <si>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</si>
  <si>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</si>
  <si>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</si>
  <si>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</si>
  <si>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</si>
  <si>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</si>
  <si>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</si>
  <si>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</si>
  <si>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</si>
  <si>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</si>
  <si>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</si>
  <si>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</si>
  <si>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</si>
  <si>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</si>
  <si>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</si>
  <si>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</si>
  <si>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</si>
  <si>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</si>
  <si>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</si>
  <si>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</si>
  <si>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</si>
  <si>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</si>
  <si>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</si>
  <si>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</si>
  <si>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</si>
  <si>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</si>
  <si>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</si>
  <si>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</si>
  <si>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</si>
  <si>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</si>
  <si>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</si>
  <si>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</si>
  <si>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</si>
  <si>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</si>
  <si>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</si>
  <si>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</si>
  <si>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</si>
  <si>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</si>
  <si>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</si>
  <si>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</si>
  <si>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</si>
  <si>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</si>
  <si>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</si>
  <si>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</si>
  <si>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</si>
  <si>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</si>
  <si>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</si>
  <si>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</si>
  <si>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</si>
  <si>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</si>
  <si>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</si>
  <si>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</si>
  <si>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</si>
  <si>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</si>
  <si>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</si>
  <si>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</si>
  <si>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</si>
  <si>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</si>
  <si>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</si>
  <si>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</si>
  <si>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</si>
  <si>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</si>
  <si>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</si>
  <si>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</si>
  <si>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</si>
  <si>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</si>
  <si>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</si>
  <si>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</si>
  <si>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</si>
  <si>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</si>
  <si>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</si>
  <si>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</si>
  <si>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</si>
  <si>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</si>
  <si>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</si>
  <si>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</si>
  <si>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</si>
  <si>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</si>
  <si>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</si>
  <si>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</si>
  <si>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</si>
  <si>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</si>
  <si>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</si>
  <si>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</si>
  <si>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</si>
  <si>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</si>
  <si>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</si>
  <si>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</si>
  <si>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</si>
  <si>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</si>
  <si>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</si>
  <si>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</si>
  <si>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</si>
  <si>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</si>
  <si>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</si>
  <si>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</si>
  <si>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</si>
  <si>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</si>
  <si>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</si>
  <si>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</si>
  <si>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</si>
  <si>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</si>
  <si>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</si>
  <si>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</si>
  <si>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</si>
  <si>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</si>
  <si>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</si>
  <si>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</si>
  <si>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</si>
  <si>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</si>
  <si>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</si>
  <si>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</si>
  <si>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</si>
  <si>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</si>
  <si>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</si>
  <si>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</si>
  <si>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</si>
  <si>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</si>
  <si>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</si>
  <si>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</si>
  <si>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</si>
  <si>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</si>
  <si>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</si>
  <si>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</si>
  <si>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</si>
  <si>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</si>
  <si>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</si>
  <si>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</si>
  <si>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</si>
  <si>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Recuros Financieros, Atención en Salud.</t>
  </si>
  <si>
    <t>Recuros Financieros, Presupuesto y Pagaduría.</t>
  </si>
  <si>
    <t>Avances esperados y ejecutados en los Informes de Gestion, Planes de Accion. 
Logro de Metas Planteadas 
Mejoramiento de Gestión</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</si>
  <si>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</si>
  <si>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</si>
  <si>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</si>
  <si>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</si>
  <si>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</si>
  <si>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</si>
  <si>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</si>
  <si>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</si>
  <si>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</si>
  <si>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</si>
  <si>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</si>
  <si>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</si>
  <si>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Avances esperados en el Plan Anticorrupcion, acciones preventivas, correctivas y de mejoramiento.</t>
  </si>
  <si>
    <t>Realizar mesas de trabajo para identificar los riesgos de corrupcion de la Entidad</t>
  </si>
  <si>
    <t xml:space="preserve">Actas de Reuniones y firmas de asistencias
</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</si>
  <si>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</si>
  <si>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</si>
  <si>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</si>
  <si>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</si>
  <si>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</si>
  <si>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</si>
  <si>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</si>
  <si>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</si>
  <si>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</si>
  <si>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</si>
  <si>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</si>
  <si>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</si>
  <si>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</si>
  <si>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</si>
  <si>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</si>
  <si>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</si>
  <si>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</si>
  <si>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</si>
  <si>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</si>
  <si>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</si>
  <si>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</si>
  <si>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</si>
  <si>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</si>
  <si>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</si>
  <si>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</si>
  <si>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</si>
  <si>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</si>
  <si>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</si>
  <si>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</si>
  <si>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</si>
  <si>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</si>
  <si>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</si>
  <si>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</si>
  <si>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</si>
  <si>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</si>
  <si>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</si>
  <si>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</si>
  <si>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</si>
  <si>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</si>
  <si>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</si>
  <si>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</si>
  <si>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</si>
  <si>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</si>
  <si>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</si>
  <si>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</si>
  <si>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</si>
  <si>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</si>
  <si>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</si>
  <si>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</si>
  <si>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</si>
  <si>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</si>
  <si>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</si>
  <si>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</si>
  <si>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</si>
  <si>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</si>
  <si>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</si>
  <si>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</si>
  <si>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</si>
  <si>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</si>
  <si>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</si>
  <si>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</si>
  <si>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</si>
  <si>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</si>
  <si>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</si>
  <si>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</si>
  <si>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</si>
  <si>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</si>
  <si>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</si>
  <si>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Concientizar en la entidad la importancia de la implementación de la Política Digital</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</si>
  <si>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</si>
  <si>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</si>
  <si>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Garantizar el óptimo funcionamiento de las tecnologías de información y comunicación.</t>
  </si>
  <si>
    <t>Socializar la Guía de mantenimiento
preventivo y correctivo a los equipos informáticos de la Entidad y las Políticas de Seguridad Informática</t>
  </si>
  <si>
    <t>Apoyar la implementación de la facturación electrónica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</si>
  <si>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</si>
  <si>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</si>
  <si>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</si>
  <si>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Catálogo de sistemas de información</t>
  </si>
  <si>
    <t>Procedimiento</t>
  </si>
  <si>
    <t>Formatos de solicitud interna</t>
  </si>
  <si>
    <t>Proyectos de fortalecimiento TIC</t>
  </si>
  <si>
    <t>Número de software en funcionamiento según la normatividad de la entidad/Total de software adquiridos * 100</t>
  </si>
  <si>
    <t>Procedimiento creado</t>
  </si>
  <si>
    <t>Solicitudes de servicios  atendidas en el periodo/Total de solicitudes de servicios  * 100</t>
  </si>
  <si>
    <t>Aportes realizados a la planificación y ejecución de proyectos / Total de proyectos propuestos por la entidad * 100</t>
  </si>
  <si>
    <t>Informes de Auditoría e Informes de gestión de la OCI</t>
  </si>
  <si>
    <t>Dos (2) sesiones de Comité Institucional de Control Interno</t>
  </si>
  <si>
    <t>Actas de Comité.</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</si>
  <si>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</si>
  <si>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2. Proyectar actos administrativos</t>
  </si>
  <si>
    <t>3. Emitir conceptos jurídicos</t>
  </si>
  <si>
    <t>4. Dar respuesta oportuna  a derechos de petición que son trasladados a esta oficina</t>
  </si>
  <si>
    <t>1. Inventariar los procesos adelantados en contra y a favor del IDS</t>
  </si>
  <si>
    <t>2.Contestar o formular demandas y demás actuaciones que sustenten la posición de la entidad</t>
  </si>
  <si>
    <t>3.Atender acciones de tutela impetradas</t>
  </si>
  <si>
    <t>1.    Propender por la reducción  de demandas y condenas en contra de la entidad, respecto a acciones u omisiones.</t>
  </si>
  <si>
    <t xml:space="preserve"> - Contar con inventarios físicos impresos y en medio magnético debidamente actualizados</t>
  </si>
  <si>
    <t xml:space="preserve"> - Documento de Inventario de bienes
- Información en estados financieros</t>
  </si>
  <si>
    <t xml:space="preserve"> - Gestionar los desplazamientos oficiales del personal 
- Contar con los actos administrativos de comiones y desplazamientos
- Cumplir con los pagos de las facturas de servicios públicos de la entidad</t>
  </si>
  <si>
    <t xml:space="preserve"> - Resoluciones de desplazamientos y comisiones
- Egreso de los pagos de los servicios públicos</t>
  </si>
  <si>
    <t>Contar con un Plan Anual de Adquisiciones que involucre todos los conceptos que demanda la entidad para la vigencia</t>
  </si>
  <si>
    <t>Documento de PLAN ANUAL DE ADQUISICIONES</t>
  </si>
  <si>
    <t>Garantizar el suministro de bienes y servicios a las diferentes áreas y programas de la entidad para el funcionamiento administrativo y operativo de la misma</t>
  </si>
  <si>
    <t>Solicitud del profesional que requiere el bien o servicio</t>
  </si>
  <si>
    <t>Memorando de autorización del ordenador para iniciar el proceso precontractual, analizado previamente por los asesores jurídicos del Director</t>
  </si>
  <si>
    <t>Solicitud de las disponibilidades presupuestales</t>
  </si>
  <si>
    <t>Pliegos de condiciones en SECOP o Resolución de justificación de contratación directa</t>
  </si>
  <si>
    <t>Aceptaciones o Contratos firmados</t>
  </si>
  <si>
    <t>Facturas de venta de bienes, o de servicios</t>
  </si>
  <si>
    <t>Publicar los documentos contractuales requeridos y en los términos legales</t>
  </si>
  <si>
    <t>Documentos publicados en el SECOP</t>
  </si>
  <si>
    <t>Meta propuesta de centros de costo / levantamiento de la información de inventarios activos e inactivos por centro de costos</t>
  </si>
  <si>
    <t>Numero de solicitudes de comisiones de desplazamiento / Numero de Actos administrativos de comisiones realizadas y liquidadas</t>
  </si>
  <si>
    <t>Numero de facturas de servicios a pagar / pago de las facturas de servicios públicos de la entidad recibidas</t>
  </si>
  <si>
    <t>Necesidades generales consolidadas / necesidades valoradas y estandarizadas</t>
  </si>
  <si>
    <t>Número total de procesos / Número de aceptaciones o contratos suscritos</t>
  </si>
  <si>
    <t>Total aceptaciones o contratos / Pagos de bienes y servicios</t>
  </si>
  <si>
    <t>Total procesos contractuales realizados / procesos cargados en el SECOP</t>
  </si>
  <si>
    <t>Documentos soportes para revisión y validación de información .  Información cargada en el aplicativo web en los plazos establecidos por el Ministerio de Salud y protección Social  y Resolución del IDS</t>
  </si>
  <si>
    <t xml:space="preserve">Programar de acuerdo a fechas definidas por el Ministerio de Salud y Protección Social  el 100% de las Mesas de Saneamiento de los Aportes Patronales del Departamento </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</si>
  <si>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</si>
  <si>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</si>
  <si>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t xml:space="preserve">Realizar el seguimiento al 100% de los recursos asignados a las ESE del Departamento </t>
  </si>
  <si>
    <t xml:space="preserve"> Concepto Técnico de las modificaciones para incorporar los recursos del MSPS- Realizar seguimiento a través de las plataforma SIHO o el medio que defina el MSP- Preparar los informes correspondientes en la priodicida exigida por el MSPS</t>
  </si>
  <si>
    <t>Conceptos Técncios expedidos- Informes presentados al MSPS sobre seguimiento de recursos</t>
  </si>
  <si>
    <t xml:space="preserve">Presupuesto de ESE aprobados por el CONFIS Departamental y adoptados por las Juntas directivas de las ESE, al igual que sus modificaciones y Planes de cargos. </t>
  </si>
  <si>
    <t>Circular directriz elaboración presupuesto ingresos y gastos. Presupuestos elaborados. Presupuestos programados. Modificaciones presupuestales asesoradas.  Conceptos aprobación presupuesto y modificaciones a los mismos.</t>
  </si>
  <si>
    <t xml:space="preserve">Presupuesto de ESE con aplicación del Catalogo de Clasificación Presupuestal para el 2022  </t>
  </si>
  <si>
    <t>Coordinar nivel nacional capacitaciones para aplicación del CCPT, al igual que definir el Clasificador Presupuestal para las ESE</t>
  </si>
  <si>
    <t>Circulares invitación a capacitaciones tanto del nivel nacional como del IDS sobre aplicación del Catalogo de Clasificación Presupuestal aplicado a las ESE- Catalogo definido para las ESE del Departamento</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</si>
  <si>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</si>
  <si>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</si>
  <si>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</si>
  <si>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Plan de Desarrollo del Departamento elaborado 2020-2023</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</si>
  <si>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</si>
  <si>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</si>
  <si>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</si>
  <si>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</si>
  <si>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Documentos de constitución de Reservas y Cuentas por pagar, cuadro operaciones de cierre.</t>
  </si>
  <si>
    <t>Ejecutar Presupuesto con disponibilidades, registros  y definitivas presupuestales requeridos por el Ordenador</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</si>
  <si>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</si>
  <si>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</si>
  <si>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</si>
  <si>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</si>
  <si>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movimientos de presupuesto, contabilidad y tesoreria registrados en el sistema integrado financiero TNS</t>
  </si>
  <si>
    <t>Ordenes de pago con cumplimiento de normatividad vigente y soportes requeridos</t>
  </si>
  <si>
    <t>Elaboración, radicación y trámite de ordenes de pago diferentes conceptos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</si>
  <si>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</si>
  <si>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</si>
  <si>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</si>
  <si>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</si>
  <si>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</si>
  <si>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</si>
  <si>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(No. de Validaciones / Total de ESE del Departamento )*100</t>
  </si>
  <si>
    <t>No. ESE con % Indicadores Financieros Trimestrales  / Total de ESE Del Departamento con 100% Seguimiento Indicadores Financieros* 100)</t>
  </si>
  <si>
    <t>No. ESE con % conceptos Técnicos e Informess  / Total de ESE Del Departamento con 100% Seguimiento recursos MSPS* 100)</t>
  </si>
  <si>
    <t xml:space="preserve">Recursos ejecutados para coofinanciación  del Aseguramiento/ total recursos asingados para el aseguramiento. </t>
  </si>
  <si>
    <t>Actos Administrativos constitución de Reservas,  Cuentas por pagar e incoporación Presupuestal de los resultados del cierre</t>
  </si>
  <si>
    <t xml:space="preserve">Informes contables presentados a los Entes Nacionales y de Control/ No.Informes Contables solicitados por los Entidades </t>
  </si>
  <si>
    <t>Sofware TNS actualizado diariamente con las operaciones financieras de la Entidad</t>
  </si>
  <si>
    <t>Número de cuentas radicadas, tramitadas y pagadas/ Total de cuentas radicadas</t>
  </si>
  <si>
    <t>Lograr el 100% de
las actividades
planeadas con
eficiencia y
oportunidad.</t>
  </si>
  <si>
    <t>Proyección de actos administrativos de vinculación y situaciones administrativas del recurso humano del Instituto Departamental de Salud</t>
  </si>
  <si>
    <t>Inducción al personal vinculado.</t>
  </si>
  <si>
    <t>Circular de información y requerimiento a jefes inmediatos sobre la la evaluación del desempeño laboral de los funcionarios inscritos en carrera.</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</si>
  <si>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</si>
  <si>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</si>
  <si>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Registro de autorizaciones de las profesiones y ocupaciones del área de salud  y reporte mensual al RETHUS.</t>
  </si>
  <si>
    <t>Organizar  reuniones del Comité de Servicio Social Obligatorio en cumplimiento de sus competencias</t>
  </si>
  <si>
    <t>consolidacion ejecucion y publicacion en pagina web del plan estrategico de talento humano para la actual vigencia</t>
  </si>
  <si>
    <t xml:space="preserve">Elaboracion y envio para publicación en la pagina Institucional el plan estrategico de talento humano </t>
  </si>
  <si>
    <t xml:space="preserve">Elaboracion, consolidacion y seguimiento del plan anual de vacantes </t>
  </si>
  <si>
    <t>elaboracion y cargue a la plataforma web institucional del plan anual de vacantes</t>
  </si>
  <si>
    <t xml:space="preserve">Elaboracion, consolidacion, seguimiento y publicacion del plan institucional de capacitacion </t>
  </si>
  <si>
    <t xml:space="preserve">Elaboracion, seguimiento y consolidacion del plan institucional de capacitaciones </t>
  </si>
  <si>
    <t xml:space="preserve">Elaboracion, consolidacion y seguimiento del plan de prevision de recursos humano </t>
  </si>
  <si>
    <t xml:space="preserve">Elaboracion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</si>
  <si>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</si>
  <si>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</si>
  <si>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</si>
  <si>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</si>
  <si>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Liquidacion de l 100% de las nominas y salarios de los funcionarios y exfuncionarios del IDS</t>
  </si>
  <si>
    <t>digitación de las novedades del personal y liquidacion de la nomina mensuales de salarios y prestaciones sociales en el software de nómina</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</si>
  <si>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</si>
  <si>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</si>
  <si>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</si>
  <si>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</si>
  <si>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</si>
  <si>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</si>
  <si>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</si>
  <si>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</si>
  <si>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</si>
  <si>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</si>
  <si>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</si>
  <si>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</si>
  <si>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</si>
  <si>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Integrar la planificacion del programa Hospitales Seguros Frente a Desastres</t>
  </si>
  <si>
    <t>Taller regional</t>
  </si>
  <si>
    <t>Evaluacion del Indice de Seguridad Hospitalaria en las IPS de la Red Publica que cuenten con servicios de Urgencias Habilitados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</si>
  <si>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</si>
  <si>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</si>
  <si>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</si>
  <si>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</si>
  <si>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</si>
  <si>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</si>
  <si>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</si>
  <si>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</si>
  <si>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</si>
  <si>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</si>
  <si>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</si>
  <si>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</si>
  <si>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</si>
  <si>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</si>
  <si>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</si>
  <si>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</si>
  <si>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</si>
  <si>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</si>
  <si>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</si>
  <si>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Dirección/CRUE/Salud Pública/Atención en Salud/Prestación de Servicios</t>
  </si>
  <si>
    <t>Vigilancia en Salud Pública/CRUE/Salud Ambiemtal/Salud Mental/vida saludable y enfermedades Transmisibles/Coordinador de Salud Pública</t>
  </si>
  <si>
    <t>Sanidad Portuaria</t>
  </si>
  <si>
    <t>(# Actividades programadas / # Actividades ejecutadas) * 100</t>
  </si>
  <si>
    <t xml:space="preserve">25% los Prestadores de Servicios de Salud con implementación del Sistema de Garantía de la Calidad en los Servicios de Salud </t>
  </si>
  <si>
    <t>Resgistro de Licencias expedidas</t>
  </si>
  <si>
    <t xml:space="preserve">Seguimiento, monitoreo y verificación según plan anual de visitas para cada vigencia de las condiciones de tecnologia biomedica </t>
  </si>
  <si>
    <t>Formato de Revision de Tecnologia Biomedica.</t>
  </si>
  <si>
    <t xml:space="preserve">Verificacion en la implementacion del PAMEC según plan anual de visitas programadas para cada vigencia </t>
  </si>
  <si>
    <t>Actas de  Evaluaciones y seguimientos a PAMEC.</t>
  </si>
  <si>
    <t>Verificacion de la  aplicación y seguimiento y reporte de Sistemas de Informacion por parte de las IPS programadas en el plan anual de visitas para cada vigencia.</t>
  </si>
  <si>
    <t>Actas de  Evaluaciones y seguimientos a Sistemas de Informacion.</t>
  </si>
  <si>
    <t xml:space="preserve">Realizar jornadas de (Asistencia 
Tecnica) Capacitación sobre la normatividad vigente a los Prestadores de Servicios de Salud programados para visita durante la Vigencia. </t>
  </si>
  <si>
    <t>Resgistro de asistencias o capacitaciones.</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</si>
  <si>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</si>
  <si>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</si>
  <si>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</si>
  <si>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</si>
  <si>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Asesoria y Asistencia Tecnica  en normatividad  vigente Resolución 3100 de 2019 a prestadores de Servicios de Salud  habilitados para atención de poblacion migrante.</t>
  </si>
  <si>
    <t xml:space="preserve">Registro de Asesoria y/o Asistencia Tecnica en normatividad 
vigente.
</t>
  </si>
  <si>
    <t xml:space="preserve">(Número de IPS con tecnologia biomedica con seguimiento, monitoreo y verificación/ Total de visitas programadas) *100 </t>
  </si>
  <si>
    <t>(Número de Evaluaciones  en implementación del PAMEC/ Total de Evaluaciones  programadas)*100</t>
  </si>
  <si>
    <t>(Número de Evaluaciones  para indicadores de sistemas de informacion / Total de Evaluaciones  programadas)*100</t>
  </si>
  <si>
    <t>Número de  IPS Asesoradas en SUA /  Total de IPS programadas.</t>
  </si>
  <si>
    <t>Número de  IPS Asesoradas en UFCA - UACAI /  Total de IPS programadas.</t>
  </si>
  <si>
    <t>Circular
Actas, 
correos
Listados de asistencia</t>
  </si>
  <si>
    <t>Acta de Reunión</t>
  </si>
  <si>
    <t>Base de datos</t>
  </si>
  <si>
    <t>Acta</t>
  </si>
  <si>
    <t>Circular</t>
  </si>
  <si>
    <t>Informe</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</si>
  <si>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</si>
  <si>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</si>
  <si>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</si>
  <si>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Tramitar el 100% de las solicitudes de autorizaciónes radicas ( Tutela) servicios de salud  a la Poblacion a cargo del departamento.</t>
  </si>
  <si>
    <t>Realizar procesos de radicación, Auditoría y Pago de los servicios de salud NOPBS de acuerdo a la Resolución 555 de 2019 del IDS  y lo contemplado en el ART.238 de la ley 1955 de 2.019 (ley de punto )final)aplicando el mecanísmo para su verificación y control de pago de acuerdo con lo establecido en la resolución 1479 de 2015 del MSPS</t>
  </si>
  <si>
    <t>Realizar contrato de prestacion de servicios  de salud a la  atencion de la poblacion inimputables de acuerdo a lineamientos y recursosos transferidos por la Nación.</t>
  </si>
  <si>
    <t>Realizar procesos de radicación, Auditoría y Pago de los servicios de salud de urgencias a migrantes de frontera con Colombia en el marco del Decreto 2408 de 2018.</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</si>
  <si>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</si>
  <si>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</si>
  <si>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</si>
  <si>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</si>
  <si>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</si>
  <si>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Informe de asesoria y asistencia tecnica</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</si>
  <si>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</si>
  <si>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</si>
  <si>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</si>
  <si>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</si>
  <si>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</si>
  <si>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</si>
  <si>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Numero de Estudio de necesidades elaborados para compra  de insumos de interes en salud publica / Total   de necesiadades  de insumos  de interes en salud publica programados en la vigencia * 100</t>
  </si>
  <si>
    <t>PROMOCION Y PREVENCION EN SALUD PUBLICA</t>
  </si>
  <si>
    <t>Ejecucion del 100% de los  procedimientos, actividades e insumos del plan de salud publica de intervenciones colectivas (PIC),  priorizados por la Direccion territorial de salud.</t>
  </si>
  <si>
    <t>Formulacion del PIC Departamental siguiendo lineamiento de RIAS</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</si>
  <si>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</si>
  <si>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</si>
  <si>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</si>
  <si>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</si>
  <si>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</si>
  <si>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</si>
  <si>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</si>
  <si>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</si>
  <si>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</si>
  <si>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</si>
  <si>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</si>
  <si>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</si>
  <si>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</si>
  <si>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</si>
  <si>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Actas, informes y evidencias fotográficas.</t>
  </si>
  <si>
    <t>No. de mesas de salud y subcomite de medidas de rehabilitación realizadas/Total de mesas de salud y subcomite de medidas de rehabilitación programadas*100</t>
  </si>
  <si>
    <t>DT POBLACIONES VULNERABLES (Víctimas)</t>
  </si>
  <si>
    <t>DT POBLACIONES VULNERABLES (Discapacidad)</t>
  </si>
  <si>
    <t>No de asistencias técnicas realizadas/ No de asistencias técnicas programadas *100</t>
  </si>
  <si>
    <t>según demanda</t>
  </si>
  <si>
    <t>CENTRO REGULADOR DE URGENCIAS Y EMERGENCIAS</t>
  </si>
  <si>
    <t>Recepciòn , revision de documentación y expedición de licencias de  Seguridad  y Salud en el trabajo.</t>
  </si>
  <si>
    <t>(Número de licencias expedidas de Seguridad y Salud en el trabajo/ total  programadas )*100</t>
  </si>
  <si>
    <t>(Número de prestadores de servicios de salud capacitados y /o Asistencia tecnica / total de prestadores de salud  programados)*100</t>
  </si>
  <si>
    <t>Número de  IPS  de atencion a poblacion migrante  Asesoradas  en Resolucion 3100 de 2019 /  Total de IPS programadas.</t>
  </si>
  <si>
    <t>CONTROL INTERNO DE GESTION</t>
  </si>
  <si>
    <t>GESTION JURIDICA DE RECUPERACION DE CARTERA</t>
  </si>
  <si>
    <t>Convocar y coordinar las fechas,  hora y lugar de instalación de las mesas de saneamiento  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</si>
  <si>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t>POBLACIONES VULNERABLES (NNA)</t>
  </si>
  <si>
    <t xml:space="preserve">
Realizar seguimiento  al 100% de  las  IPS  en la implementación  de la RPMS, para la prevención la EDA </t>
  </si>
  <si>
    <t>Lograr alianzas trans sectoriales con 3 actores estrategicos en el componente comunitario de la estrategia de AIEPI Las practicas claves relacionadas con EDA.</t>
  </si>
  <si>
    <t>Concertar un (1) plan de accion  con ICBF y DPS  para el desarrollo de ciclos educativos  de acuerdo a la guia operativa comunitaria del programa de prevencion,manejo y controlde IRA-EDA dirigida a padres y cuidadores.</t>
  </si>
  <si>
    <t>No de planes de accion eejcutados/ No de planes de accion programados *100</t>
  </si>
  <si>
    <t>Realizar seguimiento  al 100% de  las  IPS  en la implementación  de las Salas ERA, para la  prevencion de la IRA</t>
  </si>
  <si>
    <t>Lograr alianzas trans sectoriales con 3 actores estrategicos en el componente comunitario de la estrategia de AIEPI Las practicas claves relacionadas con IRA</t>
  </si>
  <si>
    <t>No de socializaciones realizadas/ No de socializaciones programadas *100</t>
  </si>
  <si>
    <t>Seguimiento a 10 municipios priorizados en la gestión de la  estrategia,  Unidades de Atención Integral Comunitarias UAIC en las zonas rurales y rurales dispersas -para la prevencion de la IRA y EDA</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</si>
  <si>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</si>
  <si>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</si>
  <si>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</si>
  <si>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20 Municipios con implementación del protocolo de Atencion  Integral en Salud con enfoque Psicosocial  en Victimas del Conflicto Armado</t>
  </si>
  <si>
    <t>DT POBLACIONES VULNERABLES (victimas)</t>
  </si>
  <si>
    <t>32 Municipios asesorados y asistidos técnicamente  en el procesos de enfoque diferencial para la  formulación y desarrollo de objetivos, estrategias y acciones acordes en el marco de la garantía de derechos de las Personas con Discapacidad.</t>
  </si>
  <si>
    <t>Elaboración de Informe de Evaluación y Seguimiento trimestralmente del Plan de Acción Institucional 2022</t>
  </si>
  <si>
    <t xml:space="preserve">MACROPROCESO </t>
  </si>
  <si>
    <t>Direccionamiento
Estrategico</t>
  </si>
  <si>
    <t>Presentación y aprobación del plan de acción en salud-pas y el componente operativo anual de inversiones coai 2022 ante el consejo de gobierno</t>
  </si>
  <si>
    <t>Asesorar y verificar el cumplimento del estandar de infraestructura fisica de la Resolución 2003 de 2014</t>
  </si>
  <si>
    <t>Dar seguimiento al PETI y al Sistema de Gestión de Seguridad Informática
Aplicar los lineamientos TIC para el Estado, TIC para la sociedad y los elementos habilitadores de la Política Digital
Dar seguimiento al Plan de Seguridad y Privacidad de la Información
Realizar el proceso de transición al protocolo IPv6 en convivencia con el protocolo IPv4
Dar seguimiento al Plan de Acción de Gobierno Digital
Dar continuidad al programa de correcta disposición final de los residuos tecnológicos - RAEE de acuerdo con la normatividad del gobierno nacional</t>
  </si>
  <si>
    <t>Planes PETI, Plan de tratamiento de riesgos de Seguridad y Privacidad de la Información y Plan de Seguridad y Privacidad de la Información  publicados en la página web institucional.
Presentación del seguimiento a los planes PETI, Plan de tratamiento de riesgos de Seguridad y Privacidad de la Información y Plan de Seguridad y Privacidad de la Información ante el Comité Institucional de Gestión y Desempeño 
Entrega al distribuidor autorizado  de los elementos de la Entidad con concepto de improductivos, obsoletos
y  que se encuentran en mal estado</t>
  </si>
  <si>
    <t>Mantener actualizados los contenidos de la página web de la entidad en  cumplimiento de la normatividad vigente.</t>
  </si>
  <si>
    <t xml:space="preserve">
Dar cumplimiento a la política editorial institucional
</t>
  </si>
  <si>
    <t xml:space="preserve">Política Editorial aplicada
</t>
  </si>
  <si>
    <t xml:space="preserve">Lista de asistencia a socializaciones de la Guía de mantenimiento
preventivo y correctivo a los equipos informáticos de la Entidad y las Políticas de Seguridad y Privacidad de la Información.
Formatos de solicitud interna </t>
  </si>
  <si>
    <t>Planes de Gobierno Digital elaborados/Total de planes requeridos por normatividad  * 100</t>
  </si>
  <si>
    <t xml:space="preserve">Publicaciones realizadas/Total de solicitudes de publicación * 100
</t>
  </si>
  <si>
    <t>Socializaciones realizadas /  (Total de socializaciones programadas + Total de solicitudes de servicio) * 100</t>
  </si>
  <si>
    <t>Direccionamiento</t>
  </si>
  <si>
    <t>Estrategico</t>
  </si>
  <si>
    <t>Desarrollar el 100% del Programa Anual de Auditorias</t>
  </si>
  <si>
    <t>Evaluacion MECI a traves de la plataforma del FURAG</t>
  </si>
  <si>
    <t>Gestión de Control Interno</t>
  </si>
  <si>
    <t>GESTION JURIDICA</t>
  </si>
  <si>
    <t>GESTION FINANCIERA</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</si>
  <si>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</si>
  <si>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</si>
  <si>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 xml:space="preserve">Búsqueda activa de Prestadores no habilitados (directorio telefónico, revistas, página web).   </t>
  </si>
  <si>
    <t>Acta  de visita, registro de prestadores nuevos.</t>
  </si>
  <si>
    <t>Realizar las Visitas Previas y  Programadas de acuerdo a lo contemplado en el decreto 780 del 2016  Resolucion 3100 del 2019 ,Visitas  de  IVCy visitas de planes de contingencia a las IPS para la atención de  emergencias de eventos epidemiológicos  en el departamento  según los lineamientos del MSPS.</t>
  </si>
  <si>
    <t xml:space="preserve"> Programación anual de visitas,
Informes de visitas realizadas</t>
  </si>
  <si>
    <t xml:space="preserve">Seguimiento, monitoreo y evaluación al  100% de la Red Pública  con planes de mantenimiento hospitalario </t>
  </si>
  <si>
    <t>Recepción  y trámite de quejas y reclamos interpuestas por usuarios afiliados al SGSSS.</t>
  </si>
  <si>
    <t>Registro de recepcion y tramite de quejas.</t>
  </si>
  <si>
    <t>100 % de quejas y reclamos interpuestas por los usuarios tramitadas</t>
  </si>
  <si>
    <t>Recepción, revisión de documentación y expedición de licencias de funcionamiento de equipos emisores de radiaciones ionizantes</t>
  </si>
  <si>
    <t>(Número de novedades revisadas y validadas /
total novedades programadas )*100</t>
  </si>
  <si>
    <t>(Número prestadores no habilitados identificados / Total de prestadores programados ) * 100</t>
  </si>
  <si>
    <t>(Número de visitas realizadas/Número de visitas programadas)*100</t>
  </si>
  <si>
    <t>(Número de quejas tramitadas/ total de quejas recepcionadas )*100</t>
  </si>
  <si>
    <t>Sumatoria de Licencias de Funcionamiento de equipos de emisores de radiaciones ionizantes./ total programadas *100</t>
  </si>
  <si>
    <t>Contrato realizado y evidenciado</t>
  </si>
  <si>
    <t>anual</t>
  </si>
  <si>
    <t>Mantener  en 98%  la cobertura Universal del SGSSS en los 40 municipios del Departamento, incluyendo los 8 municipios PDET</t>
  </si>
  <si>
    <t>Asesoria, Asistencia tecnica y  Seguimiento a los municipios para la afiliacion a los PPNA</t>
  </si>
  <si>
    <t>Cruce de usuarios afiliados frentea la base de datos del sisben nacional para identificar que poblacion no se encuentra sisbenizada</t>
  </si>
  <si>
    <t>Monitoreo  a los 40 municipios  de las actas de reunion mensual con las eps, donde se refleje el consolidado de ingresos de ppna mensualmente</t>
  </si>
  <si>
    <t>Acto administrativo municipal</t>
  </si>
  <si>
    <t xml:space="preserve">40 municipios  con Asistencia Técnica y visitas de Vigilancia y Seguimiento en la ejecución de las competencias en Aseguramiento, incluyendo los 8 municipios PDET </t>
  </si>
  <si>
    <t>Acto administrativo , 
CDP , 
RP</t>
  </si>
  <si>
    <t>Formato de Giro</t>
  </si>
  <si>
    <t>Comprobante de Egresos</t>
  </si>
  <si>
    <t>100% de  EAPB  con Seguimiento y Monitoreo por parte del Ente Territorial</t>
  </si>
  <si>
    <t>Mesa de conciliacion , 
Compromisos de depuracion y pago</t>
  </si>
  <si>
    <t>Actas, Informes</t>
  </si>
  <si>
    <t xml:space="preserve">ATENCION EN SALUD </t>
  </si>
  <si>
    <t>100% de los municipios de jurisdiccion con monitoreo y evaluacion de la ejecucion del PAS 2022</t>
  </si>
  <si>
    <t>Realizar monitoreo y evaluacion del PAS 2022 formulados por los municipios de jurisdiccion.</t>
  </si>
  <si>
    <t>Actas o
Informes de monitoreo y seguimiento
Informe evaluacion tecnico financiera PAS 2022</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</si>
  <si>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</si>
  <si>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</si>
  <si>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 xml:space="preserve">Numero de municipios con monitoero del PAS 2022 / Total de municipios * 100
</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</si>
  <si>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</si>
  <si>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 xml:space="preserve">SALUD PUBLICA </t>
  </si>
  <si>
    <t>Numero de municipios categoria 4, 5 y 6 con  acciones de IVC de los factores de riesgo del ambiente, y de control de vectores y zoonosis de competencia del sector salud / Total municipios  4, 5 y 6  * 100</t>
  </si>
  <si>
    <t xml:space="preserve">según demanda </t>
  </si>
  <si>
    <t>Según demnada</t>
  </si>
  <si>
    <t xml:space="preserve">Realizar comites de sanidad portuaria </t>
  </si>
  <si>
    <t>acta de reunion  comités de sanidad portuaria/ # de comité de sanidad portuaria programados)</t>
  </si>
  <si>
    <t>Actas de comité de sanidad portuaria/ # de comité de sanidad portuaria programados)</t>
  </si>
  <si>
    <t>Mediante circulares N° 108 -109 del 10-03-2022, se convoca al I Mesa de Salud y Subcomite de medidas de rehabilitación vigencia 2022, se realiza convocatoria mediante correo electronico , la I Mesa de Salud y Sucomite se lideró el 28 de Marzo 2022 del cual se elabora acta N° V012</t>
  </si>
  <si>
    <t xml:space="preserve">segundemanda </t>
  </si>
  <si>
    <t>Según demanda</t>
  </si>
  <si>
    <t>POR EVENTO O POR PROCESO ASIGNADO.</t>
  </si>
  <si>
    <t>POR EVENTO</t>
  </si>
  <si>
    <t>Según Demanda</t>
  </si>
  <si>
    <t>No. de asesoria a municipios/ total de municipios
No. de asesoria a poblacion solicitante/ total de solicitantes
No. de seguimiento a municipios / Total de municipios</t>
  </si>
  <si>
    <t>No. Reportes cruce base de datos</t>
  </si>
  <si>
    <t>No. de municipios asistidos / total de municipios</t>
  </si>
  <si>
    <t>No. de municipios asistidos/ Total de municipios</t>
  </si>
  <si>
    <t>No. de actos administrativos por municipio / Total de municipios</t>
  </si>
  <si>
    <t>No. recursos departamentales comprometidos / Total de recursos departamentales de regimen subsidiado comprometidos</t>
  </si>
  <si>
    <t>No. de giros a ADRES / Total de giros  a ADRES</t>
  </si>
  <si>
    <t>No. de seguimientos a descargue de recursos / Total de seguimientos programados.</t>
  </si>
  <si>
    <t>Numero de auditorias a municipios / Total de municipios</t>
  </si>
  <si>
    <t>No. de mesas realizadas / Total de mesas programadas</t>
  </si>
  <si>
    <t>No. de auditorias realizadas / Total de auditorias programadas</t>
  </si>
  <si>
    <t xml:space="preserve">No. de Seguimiento </t>
  </si>
  <si>
    <t>Numero de reportes a la supersalud/ Total de planes de mejoramiento evaluados</t>
  </si>
  <si>
    <t>Lista de chequeo , Actas de visita , Informes</t>
  </si>
  <si>
    <t>No. de auditorias realizadas a EPS / Total de auditorias programadas</t>
  </si>
  <si>
    <t>Informes, Planes de mejoramiento, Reportes</t>
  </si>
  <si>
    <t>No. de planes de mejoramiento de EPS revisados / Total de planes de mejoramiento de EPS elaborados</t>
  </si>
  <si>
    <t>Base de datos, en donde se relaciona toda la información de las quejas recibidas y tramitadas por parte de la oficina de Atención en Salud</t>
  </si>
  <si>
    <t>No. de tramites agilizados</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</si>
  <si>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</si>
  <si>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</si>
  <si>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</si>
  <si>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Consolidacion, validación y presentación de  informes trimestrales de produccion de servicios de salud de las 16 ESEs del departamento (dec 2193)</t>
  </si>
  <si>
    <t xml:space="preserve">No. de Informes </t>
  </si>
  <si>
    <t>Monitoreo, seguimiento y Evaluacion trimestral de produccion de servicios de las ESEs; categorizadas en riesgo medio o alto. 2 ESE del estado</t>
  </si>
  <si>
    <t>Monitoreo y seguimiento trimestral de indicadores de produccion de servicios de los componentes de subsidio a la oferta. A 7 ESE departamentales</t>
  </si>
  <si>
    <t>Informes</t>
  </si>
  <si>
    <t>verificacion en el aplicativo SIHEVI</t>
  </si>
  <si>
    <t>(# asistencia a comité de sanidad portuaria/ # de comité de sanidad portuaria programados)</t>
  </si>
  <si>
    <t>(# de reuniones programadas/ # de reuniones ejecutadas)</t>
  </si>
  <si>
    <t>(# de pacientes presentados/# de pacientes gesrionados)</t>
  </si>
  <si>
    <t>(# de informe de inventario de kit toxicologia/ # meses del año)</t>
  </si>
  <si>
    <t>SEGÚN DEMANDA</t>
  </si>
  <si>
    <t>solicitudes de autorizaciones con respuestas/ nro de facturas o autorizaciones radicas en el   software DKD</t>
  </si>
  <si>
    <t xml:space="preserve">1.1.  Núm. De Juntas Directivas del IDS con acompañamiento de la oficina jurídica / números de Juntas Directivas del IDS realizadas. </t>
  </si>
  <si>
    <t># DE ACOMPAÑAMIENTOS EN LAS JUNTAS DIRECTIVAS DEL IDS</t>
  </si>
  <si>
    <t>1.3.  Numero de comités directivos con participación de la oficina / número total de comités</t>
  </si>
  <si>
    <t># DE ACOMPAÑAMIENTOS EN EL COMITÉ DIRECTIVO  DEL IDS</t>
  </si>
  <si>
    <t>2.1. Núm. De Actos Admtivos proyectados/ Núm. de proyectos de actos administrativos solicitados por la Dirección</t>
  </si>
  <si>
    <t>NUMERO DE ACTOS ADMINISTRATIVOS DE LA OFICINA JURIDICA Y CONTROL INTERNO DISCIPLINARIO Y EL DESPACHO</t>
  </si>
  <si>
    <t>3.1. Núm. de conceptos jurídicos  presentados/ Núm. de conceptos solicitados por la Dirección</t>
  </si>
  <si>
    <t>NUMERO DE CONCEPTOS SOLICITADOS A LA OFICINA JURIDICA</t>
  </si>
  <si>
    <t>4.1. No. de derechos de petición tramitados/ No. de derechos de petición recibidos</t>
  </si>
  <si>
    <t>(# DE RESPUESTAS OPORTUNAS A LOS DP / TOTAL DP RECIBIDAS EN EL PERIODO X 100)</t>
  </si>
  <si>
    <t>1.1.  Base de datos actualizada</t>
  </si>
  <si>
    <t xml:space="preserve">NUMERO DE PROCESOS </t>
  </si>
  <si>
    <t>2.1. Número de procesos judiciales atendidos oportunamente / Número de procesos judiciales que tiene la entidad que se muevan en el periodo.</t>
  </si>
  <si>
    <t>NUMERO DE DEMANDAS CONTESTADAS OPORTUNAMENTE / TOTAL DE DEMANDAS X 100</t>
  </si>
  <si>
    <t>NUMERO DE DEMANDAS ASIGANDAS/ NUMERO DE DEMANDAS CONTESTADAS X 100</t>
  </si>
  <si>
    <t>LAS DEMANDAS RADICADAS EN EL TRIMESTRE, SE CONTESTAN DENTRO DE LOS TERMINOS EN EL MISMO TRIMETRES O EN EL SIGUIENTE.</t>
  </si>
  <si>
    <t>3.1. Núm. Tutelas atendidas/ Núm. Tutelas presentadas ante el IDS</t>
  </si>
  <si>
    <t>NUMERO DE ACCIONES DE TUTELAS NOTIFICADAS</t>
  </si>
  <si>
    <t xml:space="preserve">RESPUESTA DE ACCIONES DE TUTELA EN LOS TERMINOS ESTABLECIDOS/NUMERO DE ACCIONES DE TUTELAS NOTIFICADAS X 100 </t>
  </si>
  <si>
    <t>NUMERO DE TUTELAS NOTIFICADAS / SEGUIMIENTO A LAS RESPUESTAS DE LAS ACCIONES DE TUTELA</t>
  </si>
  <si>
    <t>Gestión de Recuperacion de Cartera, gestionar el cobro persuasivo y coactivo de las obligaciones vigentes a favor de la Entidad dentro del termino y en las condiciones establecidas en el Manual de Cobro Persuasivo y Coactivo del IDS.</t>
  </si>
  <si>
    <t>1.1.  Número de  procesos recibidos con su respectivo radicado en la vigencia 2021, con sus respectivos folios, minutas, comunicaciones, entre otros inmersos en el expediente.</t>
  </si>
  <si>
    <t>NUMERO DE PROCESOS SANCIONATORIOS RADICADOS EN LA OFICINA PARA EJECUTAR/ Y/O DESCARTAR SEGÚN SU ANALISIS Y CORRESPONDIENTE ACTUACION PERSUASIVA Y/O COACTIVA.</t>
  </si>
  <si>
    <t>NUMERO DE PROCESOS Y SU RESPECTIVA GESTION DOCUMENTAL, REGISTRO, SISTEMATIZACION Y NOTIFICACION CORRESPONDIENTE.</t>
  </si>
  <si>
    <t xml:space="preserve">numero de expediciones prigramadas para el timestre / numero de actos expedidos </t>
  </si>
  <si>
    <t xml:space="preserve">numero de procesos de cobros coactivos experados para el trimestre / nuemro de procesos de cobro coactivo iniciados </t>
  </si>
  <si>
    <t>NUMERO DE PROCESOS Y SU RESPECTIVA GESTION DOCUMENTAL, REGISTRO, SISTEMATIZACION Y ANALISIS  CORRESPONDIENTE.</t>
  </si>
  <si>
    <t>Realizar  4 seguimiento  a  las IPS Publicas  de los 39 municipios en  la adherencia a GPC, protocolos, guías y lineamientos vigentes para la atención de la  EDA.</t>
  </si>
  <si>
    <t>No de seguimientos realizadas/ No de asistencias técnicas programadas *100</t>
  </si>
  <si>
    <t xml:space="preserve">Realizar 4 seguimientos  al  reporte de  los  indicadores y análisis del comportamiento epidemiológico del evento (picos respiratorios) en las IPS de la red publica y privada  que cuentan con la estrategias de Sala ERA. </t>
  </si>
  <si>
    <t>Realizar 2 socializaciones de la estrategia AIEPI componente comunitario a traves de escuelas de padres  en municipios pirorizados con Secretaria de educacion departamental</t>
  </si>
  <si>
    <t>Realizar 2 monitoreos a las Unidades de Atencion Integral Comunitaria(UAIC), en puerto Santander,Campo Dos, San Calixto, Hacari y Palmarito zona rural de cucuta,El Zuli,Pamplona y Tienditas Villa del Rosario.</t>
  </si>
  <si>
    <t>N0 de monitoreos realizados/ No de monitoreos programados</t>
  </si>
  <si>
    <t>Convocar a 4 mesas tecnicas de Salud con la Poblacion Indigena UWA y BARI para el dessarrollo de acciones del Sistema de Salud de Poblaciones Indigenas de Norte de Santander.</t>
  </si>
  <si>
    <t>No. de mesas de salud/Total de mesas de salud y subcomite de medidas de rehabilitación programadas*100</t>
  </si>
  <si>
    <t>Liderar 4 subcomité de medidas de rehabilitación,   orientado a generar un espacio de articulacion y seguimiento para la identificacion de las diferentes barreras en salud.</t>
  </si>
  <si>
    <t xml:space="preserve">Brindar una (1) Asistencia Tecnica a 4 Municipios (Cúcuta, Los Patios, Villa del Rosario,  Ocaña)  en  la implementacion del programa  PAPSIVI </t>
  </si>
  <si>
    <t>No de capacitaciones, asesorías y asistencias técnicas realizadas/ No de asistencias técnicas programadas *100</t>
  </si>
  <si>
    <t>Realizar 2 Seguimientos a la  implementacion del protocolo de atencion a victimas mediante acto administrativo, en los 40 municipios del departamento, las EAPB  y en las ESES  presentes en el territorio.</t>
  </si>
  <si>
    <t xml:space="preserve">Realizar (1) Asistencia Tecnica para la Implementacion del VIVANTO,  en las ESES presentes en el territorio </t>
  </si>
  <si>
    <t xml:space="preserve">Brindar 1 asesorias y asistencia tecnica a los Cuarenta (40) municipios en el registro de localizacion y caracterizacion de personas con discapacidad y certificacion de discapacidad en el marco de la Resolucion 113 de 2020. </t>
  </si>
  <si>
    <t>Realizar una (1) asistencia tecnica a las EAPB del Departamento en el seguimiento a las acciones a la poblacion con discapacidad en el marco de la pandemia Covid 19 con su red prestadora.</t>
  </si>
  <si>
    <t>Entrega y cargue oportuno en la plataforma del SIHO de Minprotección Social.</t>
  </si>
  <si>
    <t xml:space="preserve">  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</si>
  <si>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Documento del PSFF presentado a Ministerio de Hacienda y  Revisión, validación del Informe Trimestral del  PSFF de la ESE con PSFF y elaborar Seguimiento Trimestral de las ESE con PSFF.              </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</si>
  <si>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</si>
  <si>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 xml:space="preserve">Actas de conciliación  que serán generadas directamente desde el  aplicativo de gestión de aportes patronales del MSPS , posteriormente cargadas en este y archivo de Actas de conciliación ya suscritas de éste proceso </t>
  </si>
  <si>
    <t>No. ESE con % Saneamiento de Aportes Patronales -2012-2016 / Total de ESE Del Departamento con 100% Saneamiento Aportes Patron</t>
  </si>
  <si>
    <t>Grupo Financiero - Asesores con responsabilidad de las ESE para documento de distribución y ejecución Recursos de Oferta del Sistema General de Participaciones</t>
  </si>
  <si>
    <r>
      <t xml:space="preserve">Documento de Distribución recursos SGP- Subsidio Oferta por ESE y por Municipio aprobados por Comité Directivo-  Indicadores Financieros concertado por ESE y Certificaciones trimestrales de seguimiento </t>
    </r>
    <r>
      <rPr>
        <sz val="12"/>
        <color indexed="63"/>
        <rFont val="Arial"/>
        <family val="2"/>
      </rPr>
      <t>.</t>
    </r>
  </si>
  <si>
    <t>Grupo financiero - Asesores seguimiento a los recursos asignados por el MSPS a las ESE</t>
  </si>
  <si>
    <t>Recursos Financieros- Asesores-</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</si>
  <si>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2021 revisados /Total de ESE del Departamento *100)</t>
  </si>
  <si>
    <t>Recursos Financieros- Ministerio de Salud y Hacienda</t>
  </si>
  <si>
    <t>(No. de capacitaciones programadas  / Total de capacitaciones realizadas a las  ESE Departamentales*100) - Catalogo de Clasificación Presupuestal definido</t>
  </si>
  <si>
    <t xml:space="preserve">Presentar al MSPS la distribución de recursos a las ESE para los PSFF para su aprobación y las modificaciones cuando fueren del caso, igual su ejecución. </t>
  </si>
  <si>
    <t>Documentos soportes presentados por la ESE a las cuales se le asignaron recursos de acuerdo a la descripción de la medida asignada.  Resolución IDS asignación cupo recursos. Archivos documentales concepto de pago.</t>
  </si>
  <si>
    <t>Valor asignado , tramitado y  avalado para pago de los recursos del Ministerio de Salud para cada  ESE con PSFF viabilizado por el Ministerio de Hacienda / Total recursos asignados a la ESE para ejecutarlos.</t>
  </si>
  <si>
    <t>Territoriales de Salud y modificada por la Resolución 4834 de 2015</t>
  </si>
  <si>
    <t>Cumplir con la información financciera que requieran las áreas involucradas en el Plan de Desarrollo</t>
  </si>
  <si>
    <t>Plan de Desarrollo del Departamento elaborado 2016-2019</t>
  </si>
  <si>
    <t xml:space="preserve">Número de municipios evaluados - total municipios certificados </t>
  </si>
  <si>
    <t xml:space="preserve">Recuros Financieros, Presupuesto, Tesoreria  y Prestación de Servicios de Salud </t>
  </si>
  <si>
    <t>Resolución (s) de distribución de recursos de confinanciación por municipios y cuadro de distribución por fuentes del régimen subsidiado- Acto Administrativo de ajustes de recursos con y sin situación de fondos de acuerdo a la LMA mensua</t>
  </si>
  <si>
    <t>Operaciones de cierre plasmadas en Acto Administrativo de incorporación de saldos, recursos sin aforar, reservas presupuestales</t>
  </si>
  <si>
    <t>Ejecución presupuestal de Ingresos y Gastos</t>
  </si>
  <si>
    <t xml:space="preserve"> 11 Ejecuciones presupuestales de Ingresos y Gastos </t>
  </si>
  <si>
    <t>Cuentas de cobro con el cumplmiento de los requisitos registradas y pagadas</t>
  </si>
  <si>
    <t>Certificacion obtenida resultado de la evaluacion</t>
  </si>
  <si>
    <t>Plan de Acción  Institutocional 2023</t>
  </si>
  <si>
    <r>
      <t xml:space="preserve">Vigencia: </t>
    </r>
    <r>
      <rPr>
        <b/>
        <u/>
        <sz val="14"/>
        <rFont val="Arial"/>
        <family val="2"/>
      </rPr>
      <t>2023</t>
    </r>
  </si>
  <si>
    <t>A ESPERAS DE APROBACION DE PLAN ANUAL DE AUDITORIA VIGENCIA 2023</t>
  </si>
  <si>
    <t>Asistencia tecnica en la formulacion del Plan de Acción Institucional 2022 programado con Coordinadores de Grupos, Subgrupos y Dimensiones del PDSP,  Planeación y el Director del IDS</t>
  </si>
  <si>
    <t>Elaboración de  plan de Accion  institucional 2022</t>
  </si>
  <si>
    <t>Coordinar la entrega y validación de  la información hospitalaria en la aplicación del Decreto 2193 de 2004, a todas la Red Pública del Departamento.</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</si>
  <si>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</si>
  <si>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2020 de las ESE del Departamento e incorporación de Cuentas por Cobrar recaudadas.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</si>
  <si>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</si>
  <si>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Colaborar en la elaboración y ejecución del Plan de Desarrollo del Departamento en lo correspondiente a recursos financieros del sector salud</t>
  </si>
  <si>
    <t>Coordinar la aplicación de los recursos de Rentas Cedidas, para cofinanciar el régimen subsidado en el 2021. Ajustar de acuerdo a la LMA los recursos girados con y sin situación de fondos</t>
  </si>
  <si>
    <t xml:space="preserve">Efectuar reuniones para realizar el cierre vigencia 2020 de la Sede del Instituto Departamental de Salud con la conciliación entre las Oficinas de Presupuesto , contabilidad y Tesoreria y producir los Actos Administrativos </t>
  </si>
  <si>
    <t>Desarrollo de actividades financieras: Reuniones con las Oficinas encargadas de manejar proyectos para obtener la programación y poder tener la  Ejecución del Presupuesto vigencia 2021</t>
  </si>
  <si>
    <t>Registro Presupuestal de la vigenia 2021  con sus ejecución de disponibildiades, registros y definitivas presupuestales. Recaudos de Tesoreria, pago de compromisos: Conciliaciones, boletines de caja, elaboración y presentación de informes</t>
  </si>
  <si>
    <t>Construir el PAS Departamental 2019, a partir de las prioridades en salud publica del PTS 2016 - 2019</t>
  </si>
  <si>
    <t>100% de los municipios programados (PAS 2023), con asesoria y asistencia tecnica en formulacion de planes, programas o proyectos, que permitan el desarrollo de las estrategias definidas para los componentes de las diferentes Dimensiones del Plan Territorial de Salud 2020 - 2023</t>
  </si>
  <si>
    <t>Numero de municipios con asesoria y asistencia tecnica PAS 2023, relacionada con las actividades pertinentes para lograr el desarrollo de las estrategias definidas para los componentes de las diferentes Dimensiones del Plan Territorial de Salud 2020 - 2023 / Total de municipios programados * 100</t>
  </si>
  <si>
    <t xml:space="preserve">Se lleva a cabo la asistencia tecnica virtual  a los municipios  del departamneto Norte de santander  en lo concernientes a la esctructura que deben conartemplar para la formulacion y elaboracion de los planes de accion en salud municipales para la vigencia 2023. </t>
  </si>
  <si>
    <t>100% Plan de Accion en Salud (PAS) 2023 con  actividades enfocadas a intervenir  las prioridades en salud publica del PTS 2020 - 2023</t>
  </si>
  <si>
    <t>Construir el PAS Departamental 2023 a partir de las prioridades en salud publica del PTS 2020-2023</t>
  </si>
  <si>
    <t>PAS Departamental 2023 formulado</t>
  </si>
  <si>
    <t xml:space="preserve">Plan de accion en salud  departamental 2023formulado </t>
  </si>
  <si>
    <t xml:space="preserve">  Se realizara una vez el  ministerio de salud  habilite la plataforma SISPRO   para  ejecucion del I  trimestre del PAS 2022</t>
  </si>
  <si>
    <t xml:space="preserve">Plan de accion en salud  departamental 2023 formulado bajo linemaientos  y normativa. del ministerio de salud y proteccion social </t>
  </si>
  <si>
    <t>Plan de intervenciones colectivas Departamental 2023  formulado</t>
  </si>
  <si>
    <t>Plan de intervenciones colectivas Departamental 20223</t>
  </si>
  <si>
    <t>Plan de intervenciones colectivas formulado bajo  lineamientos de MSPS definidas en la RES 518 20152.</t>
  </si>
  <si>
    <t>En el  I Trimestre  se gestionaron  las  necesidades de insumos  de interes en salud  ETV , salud ambiental ; farmaceutica.</t>
  </si>
  <si>
    <t>Para vigilancia de dengue, mortalidad de dengue, dengue NS1. Paralisis flacida aguda,sarampion Rubeola, fiebre amarilla, sindromes de rubeola congenito, difteria, tosferina, mortalidad IRAG, Zika, Chikunguña, covid-19, chagas.</t>
  </si>
  <si>
    <t>Se garantizo el analisis de muestras de aguas y alimentos  en el marco de la vigilancia  y control sanitario que se realiza desde salud ambiental en los 39 municipios y la secretaria de salud del municipio de Cúcuta en su jurisdiccion</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</si>
  <si>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</si>
  <si>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 xml:space="preserve">CONSEJO DEPARTAMENTAL DE ZOONOSIS                                                                  Se convoco y realizo el primer Consejo Departamental de zoonosis, evaluando las actividades realizadas en el control de foco del caso de rabia silvestre presentado en el municipio de Sardinata.
Taller de entrenamiento Escala Abreviada del Desarrollo EAD3, en articulación con UNICEF, cuyo objetivo de desarrollar capacidades para la adecuada aplicación de la Escala Abreviada del Desarrollo EAD3 en el departamento Norte de Santander, mediante una actividad de entrenamiento dirigida a los profesionales de la ESE IMSALUD, durante los días 22 y 23 de marzo, realizada en la UBA La Libertad. Se contó con la participación de 20 profesionales de la Salud. (Soporte Acta No. 07, 22 y 23 de marzo 2023).
COVE Departamental de de LEPRA.
Se Realiza  articulacion con el componente de adulto mayor de la dimencion Transversal de poblaciones vulnerables para apoyar las acciones pertinentes al adulto mayor.
 se realiza Articulacio con la mesa de trabajo con la dimension de convivencia social y salud mental en la tematica de cesacion de tabaco, alcohol y jovenes infractores de la ley (SARPA).
Desde la dimensión de Sexualidad, Derechos Sexuales y Reproductivos se participa activamente en: el COVE del mes de febrero (23 de febrero) en la sala SAR - IDS
°Encuentros todos los viernes de 2 a 6pm en el hotel casa blanca para el curso de migrantespara la estrategia Transforma con la organizacion cidemos UNICEF
°Participación en el conversatorio online “Las Batallas que las Cucuteñas Libran Hoy”, liderado por la Secretaría de la Mujer y Equidad de Género de la Alcaldía de San José de Cúcuta y transmitido por °Facebook Live, en el marco de la Batalla de Cúcuta, para resaltar a las mujeres que han sido líderes en diferentes áreas del conocimiento y sectores sociales, el día 24 de febrero.
°Estrategia de GIZ y organizacion Care para presentar el proyecto en salud sexual y reproductiva el dia 7 de marzo
°Encuentro en la emisora 91,2 Norte Stereo para hablar sobre temas de salud sexual el dia 8 de marzo
°Asistencia el 14 de marzo a la mesa de seguimiento de los compromisos con el comité del paro.
°Realizar  seguimiento en la implementacion de la vacunacion contra la Hepatitis B en la  poblacion (LGTBI, Habitantes de calle, Hombres que tienen relacion con hombre,  Transgenero, Trabajadoras sexuales, Indigenas) en articulacion con el PAI.
Desde la dimensión de Sexualidad, Derechos Sexuales y Reproductivos se participa activamente en: el COVE del mes de febrero (23 de febrero) en la sala SAR - IDS
Sesión del Consejo Departamental de Salud Mental según alcances establecidos en  la Ordenanza Departamental  027 de 2019 de la política pública de salud mental.
Reunion institucional logrando  el plan de acción Institucional  para reportar al Comité Departamental del Sistema Nacional de Coordinación de Responsabilidad Penal para Adolescentes en el marco del Decreto N° 1885 del 21 de septiembre de 2015 que abarque al final de la vigencia un informe técnico de cumplimiento d dicho  plan  instituconal para el  sistema de responsabilidad penal en adolescentes infractores de la Ley.
Sesión del Consejo seccional de estupefacientes de Norte de Santander en el marco del Decreto N° 000701 de 22/6/15.
Sesión del comité departamental para la prevención y reducción del consumo de sustancias psicoactivas en el marco del Decreto N° 000397 de 2/3/2016.
</t>
  </si>
  <si>
    <t xml:space="preserve">Capacitación virtual en el funcionamiento del aplicativo WINSISVAN Versión 6.0-2019,  Se contó con la partición de 1 Estudiante Pasante de Enfermería de la Universidad Francisco de Paula Santander, asignada a la dependencia de Nutrición del IDS. Soporte Acta 002, 27 de febrero 2023.
Socialización de las estrategias de nutrición, direccionadas desde el Ministerio de Salud y Protección Social, en el marco del plan de acción, con los municipios del departamento Norte de Santander, para la vigencia 2023. Se contó con la participación de 34 profesionales de la Salud de los diferentes municipios del departamento Norte de Santander. Soporte Acta 002, 28 de febrero 2023. 
Socialización de las Guías Alimentarias Basadas en Alimentación "GABAS", para niños menores de 2 años, gestantes y lactantes. Se cóntó con la participación de 
23 profesionales de la salud. (Soporte Acta 006, 23 de marzo 2023). 
capacitacion sobre Lineamientos  del programa lepra.
Capacitacion a 11 Ips sobre diagnosticos  de lepra y prevencion de discapacidad.
Se Realizo socializacion a los 40 municipios de las estrategias de modos, condiciones y estilos de vida saludables para el fomento de practicas de autocuidado para la prevencion de las ENT y SBVA.
 Se Realizo  socializacion y/o alistamiento de la estrategia ciudades, entornos y ruralidades saludables (CERS) a los 35  municipios restantes del departamento.
 Se Realizo  socializacion a los 40 municipios de las estrategias de la salud auditiva, visual y comunicativa"somos todos oidos", "amor por el silencio", "audicion segura" y "veo bien aprendio bien". 
  se Realizar asistencia tecnica a 40 municipios en la implementacion de las RIAS para la deteccion temprana, proteccion especifica y educacion en salud de las ENT y SBVA (Enfermedades cardiovascular-metabolicas, Enfermedad renal cronica, Cancer, Enfermedades Huerfanas, Enfermedad pulmonar obstructica cronica, Salud oral, visual y auditiva).
se Realizo Fortalecimientos del talento humano a Profesionales del SSO de las ESES  del departamento.
se Realizo  seguimiento al reporte de la matriz COP de las ESES del departamento
Participar en Unidades de análisis convocadas por la oficina de Vigilancia en Salud Publica de los eventos de Mortalidad Materna y Mortalidad perinatal, coinfecion TB/VIH, Sigilis Gestacional, Sifilis Congenita, menor de un año  avih y realizar seguimiento a los planes de mejoramiento de dichos análisis y la trazabilidad para el cumplimiento técnico y normativo para los eventos, así como la calidad de dicho plan, adicionalmente la implementación de la  ruta Integral atencion Materno Perinatal su seguimiento y trazabilidad para el logro de la atención integral, con calidad oportunidad que minimice riesgos en salud para las gestantes y recién nacido.
°Realizar reuniones para la activacion el SAT (sistema de alertas tempranas) para seguimiento de las morbilidades maternas extremas en articulación con las áreas que le competen, según formato estandarizado por el MSPS.
Brindar  asistencias técnicas, una a cada IPS especializada En la verificacion de las fichas de seguimiento clínico de las gestantes con VIH, Hepatitis B y Sífilis y sus hijos expuesto.
°Brindar  asistencias técnicas, una a cada IPS especializada  en la aplicación de la Guia Practica Clinica VIH/SIDA, según normatividad vigente. 
°Realizar  asistencias técnica a las EAPB, IPS para la implementación del protocolo de atención integral en salud a las víctimas de violencias sexuales según Resolución 459 de 2012.
</t>
  </si>
  <si>
    <t>se lleva a cabo ekl comité n sanidad portuaria revision operatividad de los puntos de entrada,tratando la presentacipn de la situacion y  necesidades de cada punto de entrada,asi miso situacion de la poblacion migrante en el muniicpio de ppmplona,municipio corresdor fronterizo.</t>
  </si>
  <si>
    <t xml:space="preserve">Se realiza inspeccion vigilancia y  Control    a  prestadores de  establecimientos farmaceuticos  en los muniicipios de  cucutilla ,arboledas,salazar,San cayetano, santiago,chinacota,ocaña, cucuta , los patios.
</t>
  </si>
  <si>
    <t>Cumplimiento en la entrega del reporte semanal : 13 reportes
Silencio Epidemiologico :0
Oportunidad en la notificación semanal: 520 archivos planos
Cumplimiento en el ajuste de casos: sospechoso 1186, probable 717,laboratorio 3332,clinica 5763,nexo 63,descartado 1883,error digitacion 64
Ajuste de casos: 3233 casos notificados al SIVIGILA</t>
  </si>
  <si>
    <t xml:space="preserve"> Se realiza 800 acciones de IVC 558  EN SEGURIDAD ALIMENTARIA  Y AMBIENTAL</t>
  </si>
  <si>
    <t>Se realiza evaluacion tecnico financiera a los 40 muniicpios del  departamnetto vigencia 2022.</t>
  </si>
  <si>
    <t>Cumplimiento en el ajuste de casos: sospechoso 1186, probable 717,laboratorio 3332,clinica 5763,nexo 63,descartado 1883,error digitacion 64</t>
  </si>
  <si>
    <t>Ajuste de casos: 3233 casos notificados al SIVIGILA</t>
  </si>
  <si>
    <t>Cumplimiento en la entrega del reporte semanal : 13 reportes
Silencio Epidemiologico :0
Oportunidad en la notificación semanal: 520 archivos planos
Cumplimiento en el ajuste de casos: sospechoso 1174, probable 422,laboratorio 3487clinica 5873,nexo 63,descartado 2171,error digitacion 109
Ajuste de casos: 3956 casos notificados al SIVIGILA</t>
  </si>
  <si>
    <t>Se garantizo el analisis de muestras de aguas y alimentos  en el marco de la vigilancia  y control sanitario que se realiza desde salud ambiental en los 39 municipios y la secretaria de salud del municipio de Cúcuta en su jurisdiccio</t>
  </si>
  <si>
    <t>Se lleva acabo la situacion de los puntos de frontera .
Socializacion de los eventos en interes en salud  publica por nacional venezolana.</t>
  </si>
  <si>
    <t>Se realiza para el ll acciones de IVC 650 EN SEGURIDAD ALIMENTARIA  Y AMBIENTAL</t>
  </si>
  <si>
    <t xml:space="preserve">Se realiza psts el ll  inspeccion vigilancia y  Control    a  prestadores de  establecimientos farmaceuticos  en los muniicipios de  cucutilla nilla del Rosario ,pamplona, ocaña, cucuta , los patios.
</t>
  </si>
  <si>
    <t xml:space="preserve">Para el ll trimestre  se lleva acabo asistencia técnica en el
proceso de cargue al portal
web de gestión PDSP-SISPRO,
EN CUMPLIMIENTO A LA RES. NO.
1536/2015
</t>
  </si>
  <si>
    <t xml:space="preserve">Se lleva acabo la  Articulación con la dimensión Transversal gestión diferencial de poblaciones vulnerables en el componente de niños, niñas y adolescentes para seguimiento al cáncer de menores de 18 años.                                                                                                              2. Articulación con el componente de adulto mayor de la dimensión Transversal de poblaciones vulnerables para apoyar las acciones pertinentes al adulto mayor.                                                                                                                                          3. Participación en COVES departamentales según programación de la vigencia (3)    
Mesas  de cáncer para seguimiento a las diferentes EAPB por parte de la oficina DVSCNT. (2)                                                                                                                                2. Reunión ruta cáncer de mama con farmacéutica ROCHE.                                                           3. Seguimiento a la estrategia CERSS desarrollada por los municipios de Cúcuta, Pamplona, Gramalote, Lourdes y El Zulia. (3)                                                                          4. Seguimiento al plan de trabajo a la implementación del municipio de Los Patios de la estrategia CERSS.
 socializacion de la estrategia hospital padrino con la ESE HUEM a los actores del sistema EAPB, ESES del departamento
- Participacion  # 3 Comite Intersectorial para la promoción y la prevención de las ITS el VIH/Sida Socializando el Plan nacional de respuesta ante ITS el VIH/ Coinfección TB  y la Hepatitis B. Realizada el día 3 de mayo del 2023,  convocado por la Secretaria de Salud Municipal de Cúcuta.   
omité Intersectorial para la Prevención de las violencias de género, con énfasis en las violencias sexuales, violencia intrafamiliar y el abordaje integral de las víctimas.      Sesión del Consejo Departamental de Salud Mental según alcances establecidos en  la Ordenanza Departamental  027 de 2019 de la política pública de salud mental.
                                                               </t>
  </si>
  <si>
    <t xml:space="preserve"> Asistencia técnica de las estrategias de salud visual auditiva y comunicativa a municipios, ESES y EAPB del departamento.                                                                        . Asistencia Técnica al municipio de Arboledas sobre Ciudades Entornos y Ruralidad Saludables y Sostenibles (CERSS)
 Asistencia técnica a las ESES, IPS y EAPB para la implementación de la Ruta Integral de Atención en Salud Materna Perinatal. Atención del Parto                                                2. Asistencia técnica a las ESES, IPS y EAPB para la implementación de la Ruta Integral de Atención en Salud Materna Perinatal. Atención de las complicaciones perinatales y/o postnatales del recién nacido.                                                                                                    .Asistencia técnica a las ESES, IPS y EAPB para la implementación de la Ruta Integral de Atención en Salud Materna Perinatal. Atención del puerperio, Atención de emergencias obstétricas.                                                                                                           .Asistencia técnica a las ESES, IPS y EAPB para la implementación de la Ruta Integral de Atención en Salud Materna Perinatal. Atención para el cuidado recién nacido.               5. Asistencia técnica a las ESES, IPS y EAPB para la implementación de la Ruta Integral de Atención en Salud Materna Perinatal. Atención para el seguimiento al recién nacido.                                                                                                                                                            Socialización del marco legal y lineamiento para la atención de las enfermedades   huerfanas.
Asistencia técnica de las estrategias de salud visual auditiva y comunicativa a municipios, ESES y EAPB del departamento.                                                                        Asistencia Técnica al municipio de Arboledas sobre Ciudades Entornos y Ruralidad Saludables y Sostenibles (CERSS)
Retroalimentar a Vigilancia y control y atencion en salud, los hallazgos encontrados frante al evento de Interrupcion Voluntaria del Embarazo en cumplimiento de la sentencia C-355 del 2006, C -055 DE 2022 resolucion 3280, ruta materno perinatal a la poblacion colombianas y migrantes. 
° seguimientos a los casos por trimestre, para verificar el cumplimiento de la atención integral a víctimas de violencia sexual, Resolución 459 de 2012.
Capacitación al talento humano en salud a la E.S.E Suroriental, EPS Comfaoriente, IPS Hacari en diagnóstico, tratamiento y seguimiento de pacientes con enfermedad de HansenCentro de atencion neuropsiquiatrico de ocaña, ESE Hosmipal Universitario Erasmo Meoz , Hospital Mental Rudesindoi Soto y Hospital E miro  Quintero Cañizares, E.S.E HOSPITAL REGIONAL DE OCCIDENTE, E.S.E HOSPITAL REGIONAL NOROCCIDENTAL, E.S.E HOSPITAL REGIONAL NOROCCIDENTAL, E.S.E </t>
  </si>
  <si>
    <t>En el II  Trimestre  se gestionaron  las  necesidades de insumos  de interes en salud  ;  para la el desarrollo   de las acciones  de vacunacion  antirabica  canina y felina ,  adquisicion de insumos elementos y rectivo s destinados para  el labortaorio de salud publica, adquisicion de medicamentos  monopolio.</t>
  </si>
  <si>
    <t xml:space="preserve">se realizo acompañamiento en el informe y visita realizada por la contraloria de la nacion a la entidad </t>
  </si>
  <si>
    <t xml:space="preserve">En cumplimiento al decreto 612 de 2018, la oficina Sistemas de Información elabora y publica a 31 de enero de la presente vigencia los siguientes planes:
-  PETI https://ids.gov.co/web/2022/PLAN_INTEGRADO/PETI_V3_2021-2023.pdf
- Plan de tratamiento de riesgos de Seguridad y Privacidad de la Información https://ids.gov.co/web/2022/PLAN_INTEGRADO/SGSI_Plan_Tratamiento_de_riesgos_v3_2022.pdf
- Plan de Seguridad y Privacidad de la Información https://ids.gov.co/web/2022/PLAN_INTEGRADO/Plan_Seguridad_y_Privacidad_IDS_2022.pdf
Los planes publicados, a cargo de la Oficina de Sistemas de Información son socializados en el primer Comité de Gestión y Desempeño Institucional, realizado el día 17 de Marzo 2022.
Dentro del seguimiento al Plan de tratamiento de riesgos de Seguridad y Privacidad de la Información mediante circular N° 159 de 04 de abril de 2022  (https://ids.gov.co/web/2022/CIRCULAR/CIRCULAR_159_de_04_Abr_2022.pdf) se  socializa a los Coordinadores de dependencias, grupos y subgrupos que es de obligatorio cumplimiento para los funcionarios y contratistas, aplicar lo estipulado en el anexo técnico de la Resolución N° 1017 de 2021 donde se establecen las Políticas de Seguridad y Privacidad de la Información de la entidad.
</t>
  </si>
  <si>
    <t>Se socializa con las dependencias los software que manejan en cada una.
Se actualiza el catálogo de sistemas de información:  https://docs.google.com/spreadsheets/d/1mpykevrg8mKMNLrw_SEZ-j2WKFzbFkjb/edit#gid=1602252338
Se prestar soporte técnico en la implementación del software según demanda
Se realiza seguimiento a los ajustes pertinentes del software según demanda.</t>
  </si>
  <si>
    <t>De conformidad con la Ley de 1712 de 2014, Ley de Transparencia, en el siguiente link de la página web, se presenta el registro de publicaciones  realizadas en el trimestre https://ids.gov.co/web/2022/TRANSPARENCIA/PUBLICACIONES_PAG_WEB_2022.pdf</t>
  </si>
  <si>
    <t>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</si>
  <si>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La facturación electrónica se implementó en el módulo de Cartera del portal TNS oficial, ejecutado mediante Adicional  al contrato de prestación de servicios de suscripción a portal TNS oficial anual N°0623, Registro presupuestal No. 00 5701 de dic-14/2021.
Se hace seguimiento de la normal operación de esta nueva funcionalidad en el portal TNS.</t>
  </si>
  <si>
    <t>La Oficina de Sistemas de Información presta soporte técnico con el fin de mantener continuidad en los servicios tecnológicos en la entidad. Para lo cual se  atienden las solicitudes de servicio técnico de equipos informáticos.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t>
  </si>
  <si>
    <t xml:space="preserve">Mediante oficios N° 0567 de Mayo de 2020 y  N° 1135 de Diciembre de 2021, se solicitó a la Secretaría de Hacienda Departamental  apoyo para proporcionar a los usuarios una alternativa electrónica para realizar el pago de las estampillas departamentales establecidas según Ordenanza N° 010 de 2018.  
En Marzo de 2022 la Gobernación Departamental dispuso en su página web institucional el link de pago de Estampilla electrónica https://www.nortedesantander.gov.co/Atenci%C3%B3n-y-Servicios-a-la-Ciudadan%C3%ADa/Servicios/Pago-de-Estampilla-Electr%C3%B3nica
Actualmente se está validando con la Secretaría de Hacienda Departamental el proceso de pago electrónico implementado.
Se encuentra en proceso de implementación la reestructuración de la página web institucional  https://ids.gov.co/web/ según los anexos técnicos de la Resolución MinTIC 1519 del 2020, lo cual da alcance a los lineamientos del Anexo 1 Directrices de accesibilidad web. 
Continúa el desarrollo y ajuste de todo el proceso de adaptación del módulo de nómina. Ya se hizo la captura de requisitos y la empresa TNS está realizando el desarrollo, quienes lo ajustarán al procedimiento del IDS.
</t>
  </si>
  <si>
    <t xml:space="preserve">ACTIVIDAD REALIZADA EN EL PRIMER TRIMESTRE DE LA VIGENCIA </t>
  </si>
  <si>
    <t xml:space="preserve">INFORME DE SEGUIMIENTO PLAN DE ACCION INSTITUCIONAL VIGENCA 2023 </t>
  </si>
  <si>
    <t xml:space="preserve">CARGUE Y ENTREGA DE INFORME PDD 2DO TRIMESTRE A LA GOBERNACION DEL DEPARTAMENTO </t>
  </si>
  <si>
    <t xml:space="preserve">ACTIVIDAD PROGRAMADA PARA EL TERCER TRIMESTRE DE LA VIGENCIA </t>
  </si>
  <si>
    <t>Elaborar el Plan Anticorrupcion de la Entidad 2023</t>
  </si>
  <si>
    <t xml:space="preserve">ACTIVIDAD A REALIZAR EN EL ULTIMO TRIMESTRE DE LA VIGENCIA </t>
  </si>
  <si>
    <t xml:space="preserve">Avance en el proyecto de actualización del  cableado estructurado,  establecido en el Plan Estratégico de Tecnologías de la Información _ PETI de la entidad, el cual se encuentra publicado en el link
https://ids.gov.co/2023/PLAN_ACCION/PETI_V4_2023-2025.pdf 
En esta primera fase se realizó el mantenimiento e instalación del cableado estructurado categoría 6, 100% cobre, compatible con protocolo IPv6, a la red de datos de las siguientes oficinas ubicadas en la  Sede Central IDS: Cobro Coactivo, Planeación, Contratación, Contabilidad, Sanidad Portuaria, Salud Mental, Salud Pública, Gestión, Tesorería, Dirección, Observatorio y Sala SAR   </t>
  </si>
  <si>
    <t>Se socializa con las dependencias los software que competen a cada una de las dependencias.
Se presta soporte técnico en la implementación del software según demanda
Se realiza seguimiento a los ajustes pertinentes del software según demanda.</t>
  </si>
  <si>
    <t xml:space="preserve">De conformidad con la Ley de 1712 de 2014, Ley de Transparencia, en el siguiente link de la página web, se presenta el registro de publicaciones  realizadas en  la vigencia 2023 https://ids.gov.co/2023/TRANSPARENCIA/PUBLI_WEB_2023.pdf
Mediante Resolución N° 2709 de 28 de junio de 2023 se actualiza en el IDS el instrumento de la Gestión de la Información Pública: Esquema de Publicación de Información conforme a lo establecido en la Ley 1712 de 2014 y en cumplimiento de la Resolución 1519 de 2020 -  Mintic, Anexos 2. Link de publicación https://ids.gov.co/2023/TRANSPARENCIA/ESQUEMA_PUBLICACI%C3%93N_IDS_RES_2709_2023.pdf </t>
  </si>
  <si>
    <t>La Oficina de Sistemas de Información presta soporte técnico oportuno en todas las sedes y dependencias del IDS con el fin de mantener continuidad en los servicios técnicos y tecnológicos en la entidad.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
Durante el segundo trimestre de 2023  se registraron un total de 72 solicitudes de servicio técnico atendidas por el personal técnico y tecnológico de la oficina.</t>
  </si>
  <si>
    <t xml:space="preserve">La Oficina Sistemas de Información lideró la actualización de la infraestructura de red con el fin de mejorar la operatividad del servicio de internet e intranet a una mayor velocidad y optimizar los tiempos de ejecución en los procesos misionales de la entidad. 
- En la sede Central se instalaron 7 zonas Wifi las cuales quedaron ubicadas en las áreas de Sistemas, Atención en Salud, Despacho, Medicamentos, Salud Pública, OyM y Recursos Humanos.  
- Fase 1 de instalación del cableado estructurado categoría 6, 100% cobre, compatible con protocolo IPv6. Haciendo actualización de los puntos de red más críticos.
- En el rack principal se retiraron los  Switches de 24 puertos que presentaban obsolescencia y se instalaron 5 switches de 48 puertos.  </t>
  </si>
  <si>
    <t>Se cargó la información correspondiente a la actividad: consolidacion de COAI 2023 en la plataforma SISPRO, dónde se programan los recursos para la vigencia por meta de producto. Quedando pendiente la de fortalecimiento de la autoridad sanitaria para la gestión en salud, por fallas de la Plataforma.</t>
  </si>
  <si>
    <t xml:space="preserve">ACTIVIDAD REALIZADA EN EL RPIMER TRIMESTRE DE LA VIGENCIA </t>
  </si>
  <si>
    <t>REALIZAR EL REPORTE DE SEGUIMIENTO A PROYECTOS EN PLATAFORMA SPI-DNP</t>
  </si>
  <si>
    <t xml:space="preserve">SE DIO RESPUESTA A AUDITORIA REALIZADA POR PARTE DE LA SUPER SALUD EN EL MES DE JUNIO </t>
  </si>
  <si>
    <t xml:space="preserve">SE REALIZO COMITÉ DE GESTION Y DESEMPEÑO INSTITUCIONAL EN EL MES DE JUNIO </t>
  </si>
  <si>
    <t>8</t>
  </si>
  <si>
    <t>0</t>
  </si>
  <si>
    <t>Programacion Comité Institucional de Control Interno - CICI / SIGUIENTE SEMESTRE</t>
  </si>
  <si>
    <t>se realiza segun solicitud del despacho</t>
  </si>
  <si>
    <t>se mantiene debidamente actualizada la base datos,y publicada en la pagina web</t>
  </si>
  <si>
    <t xml:space="preserve">se reciben 5 demandas de las cuales 4 se contestaron dentro del trimestre, la faltante esta en terminos para contestar, </t>
  </si>
  <si>
    <t xml:space="preserve">se presenta el informe al director de la entidad y al comité de conciliacion </t>
  </si>
  <si>
    <t>se presenta el informe al director de la entidad y al comité de conciliacion, Se recomienda manterner personal ideoneo contratado o de planta</t>
  </si>
  <si>
    <t>se realiza seguimiento a los procesos judiciales notificados en contra de la entidad</t>
  </si>
  <si>
    <t>consolidado de procesos judiciales -Identificacion de demandas, quejas disciplinarias</t>
  </si>
  <si>
    <t>NA</t>
  </si>
  <si>
    <t xml:space="preserve">se han realizado accones de asistencia tecnica para los municipios en reunion general para los municipios </t>
  </si>
  <si>
    <t xml:space="preserve">se realizo el cargue de la informacion en plataforma sispro del primer trimestre de la presente vigencia </t>
  </si>
  <si>
    <t xml:space="preserve">supersalud </t>
  </si>
  <si>
    <t xml:space="preserve">actividad realizada en el primer trimestre de la vigencia </t>
  </si>
  <si>
    <t xml:space="preserve">se realiza segun solicitud del despacho,  no se programo junta directiva  para el primer trimestre  </t>
  </si>
  <si>
    <t>NINGUNA</t>
  </si>
  <si>
    <t>Se mantiene debidamente actualizada la base de datos</t>
  </si>
  <si>
    <t>3</t>
  </si>
  <si>
    <t>Esta actividad se realiza en el 1er semestre que es en junio del 2023</t>
  </si>
  <si>
    <t xml:space="preserve">consolidado de procesos judiciales -Identificacion de demandas </t>
  </si>
  <si>
    <t xml:space="preserve">1 demanda sin contestar en el trimestre, se encuentra en terminos para su debida contestacion </t>
  </si>
  <si>
    <t xml:space="preserve">Entrega y cargue oportuno en la plataforma del SIHO del Ministero de Salud  y Protección Social del Cuarto Trimestre (febrero 28 de 2023) y anual (marzo 30 2023) vigencia 2022 ,  16 ESE validades oportunamente  del Dpto.                                                                                                                                                                                                </t>
  </si>
  <si>
    <t xml:space="preserve">Entrega y cargue oportuno en la plataforma del SIHO del Ministero de Salud  y Protección Social del primer Trimestre vigencia 2023  (Mayo 24 de 2023),  16 ESE validades oportunamente  del Dpto.                                                                                                                                                                                                </t>
  </si>
  <si>
    <t xml:space="preserve"> * Consolidado del  Informe del Monitoreo, seguimiento y evaluación  al Programa de Saneamiento Fiscal y Financiero viabilizado por el Ministerio de Hacienda y Crédito Público de las ESE Hospital San Juan de  Dios de Pamplona y Centro de Rehabilitación Cardioneuromuscular correspondiente al cuarto  Trimestre de 2022 , presentado y cargado en la plataforma SIED del Ministerio de Hacienda y Crédito Público el 31 de marzo de 2023, Radicado No.1-2023-027223.                                       </t>
  </si>
  <si>
    <t xml:space="preserve"> * El  Informe de Monitoreo, seguimiento y evaluación  al Programa de Saneamiento Fiscal y Financiero viabilizado por el Ministerio de Hacienda y Crédito Público de la  ESE Centro de Rehabilitación Cardioneuromuscular correspondiente al primer  Trimestre de 2023 , no se ha  presentado y cargado en la plataforma SIED del Ministerio de Hacienda y Crédito Público por encontrarse este ministerio efectuando ajustes a los formatos utilizados por la ESE y por IDS para rendir el informe de MSE.  No se presentará informe de la ESE Hospital San Juan de Dios de Pamplona por haber ya terminado la ejecución  del PSFF (Dic 2022).                                      </t>
  </si>
  <si>
    <t xml:space="preserve">Apoyo a las entidades Empleadoras y Administradoras para coordinar mesas de conciliaicòn y remision de soportes para tramites del procesos SAP 2012-2016.
Se remite a la ESE Departamentales y Municipales Circulares: No.035 de enero 20 2023, remisión Resolución No.0064de enero 16 de 2023, terminación registro de Cuentas Maestras SGP Aportes Patronales y Pagadora.  -No.002 febrero 8 de 2023 solicitud soportes y apliación plazo entrega documentos Resol.0064 de 2013. - No.003 de marzo 2 de 2023, se efectúa llamado de atención por incumplimiento a remisión de soportes y se reitera el envió de documentos  que se requerían para enviar el informe consolidado del departamento y se dan otras disposiciones, remisión información completa Resol0064 de 2023. - 092 de marzo 10 de 2023, reiteración solicitud copia liquidación acuerdos de voluntades, recursos SGP Aportes Patronales vigencias 2017, 2018 y 2019 nuevo plazo remisiion  documentos Resol.064 de 2023.                                                                   -Se envia Oficio D-No.105 de febrero 2 de 2023, a las Secretarias de Salud de los MUnicipios certificados: Cúcuta, Los Patios, El Zulia, Villa del Rosario, La Playa y Herrán, solicitando copia de la liquidación acuerdos de voluntades-Recusos SGP-Aportes Patronales vigencias 2017, 2018 y 2019 en cumplimiento a la Resolcuión No.0064 de 2023.    </t>
  </si>
  <si>
    <t>Se remite a las ESE formato Excel para consolidar el avance del proceso SAP, con corte a junio 30 de 2023.                                                    * Se efectua seguimiento a la Resolución No.0064 de enero 20 de 2023, sobre la terminación Registro Cuentas Maestras SGP- Aportes Patronales: - Circular No.011 de abril 27 de 2023, dirigida a las ESE Municipales y Dptales solicitud certificación bancaria  cuentas bancarias de encuentran cerradas.   Oficios Nos.: D-No.454 abril 19 2023, dirigido a la ESE Emiro Quintero C de Ocaña, incumplimineto resolución 064 de 2023. - D-No.489 de abril 26 de 2023 Ogficina Prestacion de Servicios IDS solicitud informe seguimiento liquidación Acdos de voluntades. - D-No.0490  Municipio de Cúcuta, solicitud copia acuerdos de voluntades-recuros SGP-Aportes Patronales 2017, 2018 y 2019. - RF-No.053 de junio 13 de 2023 dirigido a Director del IDS, informano de incumplimiento por parte de la oficina de Prestación de Servicios a lo eswtablecido en la resolución 0064 de 2023.</t>
  </si>
  <si>
    <r>
      <t xml:space="preserve">                                                                                                                                                     -Se efectuo la elaboración del Documento Distribución Recursos SGP - Subsidio a la Oferta vigencia 2023, el cual fue presentado</t>
    </r>
    <r>
      <rPr>
        <sz val="11"/>
        <color indexed="8"/>
        <rFont val="Calibri"/>
        <family val="2"/>
      </rPr>
      <t xml:space="preserve"> el  27  de marzo de 2023, al Comité MPG del IDS, para su aprobación. </t>
    </r>
    <r>
      <rPr>
        <sz val="11"/>
        <color theme="1"/>
        <rFont val="Calibri"/>
        <family val="2"/>
        <scheme val="minor"/>
      </rPr>
      <t xml:space="preserve">  Esta distribución se efectuo acorde a la metodología impartida por el Ministerio de Salud y Protección,  dispuesto en los Documentos de Distribución del Departamento Nacional de Planeación No.072 de enero 1 de 2023-Anexo 5  (Última doceava 2022) y No.076 de febrero 10 de 2023Anexo 3 (once doceavas 2023).                                                         - Se remite Oficio No.028 firmado por la P.E. de Recursos Financieros, dirigido al Coordinador de Prestación de Servicios del IDS, donde se remite  -Documento distribución Recursos SGP Subsidio a la Oferta 2023,                                                                                  - Cuadro excel recursos de oferta distribuidos ESE con municipios trazadores e IPS tipolgia.                                                            -Certificación dada por el Coordinador de Atención en Salud, sobre las sedes monopolio de servicios de salud trazadores, en coherencia con el Programa de Reorganización, Rediseño y Modernización de las redes de las ESE.                                                           -Constancias expedidas por la Coordinadora del Subgrupo de Vigilancia y Control, sobre la habilitación de municipios monopolicios; con el objeto de ir elaborando los respectivos convenios o contratos con las ESE aprobadas por Minsalud.</t>
    </r>
  </si>
  <si>
    <t xml:space="preserve">Se remite Oficio No.055 firmado por la P.E. de Recursos Financieros, dirigido al Coordinador de Prestación de Servicios del IDS, donde se hace entrega de las Metas Financieras de Recaudo Cartera y de Servicios de Salud de las siete (7) ESE departamentales  Hospital Regional: Suroriental de Chinácota, Centro de Gramalote, Norte de Tibú, Noroccidental de Abrego y Occidente de Cáchira y de la ESE Hospital: San Juan de Dios de Pamplona y Emiro Quintero Cañizares de Ocaña,, con el objeto de evaluar seguimiento al primer trimestre de la vigencia 2023, correspondiente al Componentes del  SGP,Subsidio a la Oferta vigencia 2023. </t>
  </si>
  <si>
    <t xml:space="preserve">En el primer trimestre de esta vigencia , no se ha realizado seguimiento a la ejecución de recursos asignados por el Ministerio de Salud y Protección Social en  la plataforma SISPRO de Minsalud. </t>
  </si>
  <si>
    <t xml:space="preserve">*Revisión Operaciones Cierre de Vigencia 2022                                          * Modificaciones presupuestales asesoradas y con  Conceptos Técnicos  de  modificaciones al  presupuesto ingresos y gastos a las ESE del Departamento, en el primer trimestre de 2023: incorporación Operaciones cierre vigencia 2021, Incorporación Disponibioidad Inicial, incorporación cuentas por cobrar vigencvias anteriores, adición recursos Saneamiento Aportes Patronales y  Adición recursos convenios y contratos  interadministrativos (Recursos Minsalud y recursos Organizaci9ón Internacional para las MIG) para un  total de 16 conceptos técnicos emitidos para aprobación de las Juntas de las ESE.                                                                                                                                                               </t>
  </si>
  <si>
    <t xml:space="preserve">* Modificaciones presupuestales asesoradas y con  Conceptos Técnicos  de  modificaciones al  presupuesto ingresos y gastos a las ESE del Departamento, en el segundo trimestre de 2023:  incorporación cuentas por cobrar vigencvias anteriores, venta de servicios Salud Pública ,Adición recursos convenios y contratos  interadministrativos Plan de intervenciones colectivas PIC y recursos de la Gobernación Dpto N. de S.,  para un  total de 11 conceptos técnicos emitidos para aprobación de las Juntas de las ESE.                                    </t>
  </si>
  <si>
    <t>En estre trimestre no se ha efectuado ninguna capacitación al respecto, pero, se realizó revisión de las modificaciones presupuestales presentadas por las ESE y la aplicación del catálogo de Clasificación Presupuestal .</t>
  </si>
  <si>
    <t>En estre trimestre no se ha efectuado ninguna capacitación al respecto, pero, se realizó revisión de las modificaciones presupuestales presentadas por las ESE y la debida aplicación del catálogo de Clasificación Presupuestal .</t>
  </si>
  <si>
    <t>En este trimestre no se han ejecutado los recursos asignados a las ESE Centro de Rehabilitación con Programa de Saneamiento Fiscal y Financiero viabilizado en ejecución, se ha efectuado revisión preliminar de los documentos soportes para la autorización del giro correspondinte por parte del Ministerio de Salud y Protección Social.</t>
  </si>
  <si>
    <t>En este trimestre no se ha ejecutado los recursos asignados a las ESE Centro de Rehabilitación con Programa de Saneamiento Fiscal y Financiero viabilizado en ejecución, se encuentra en el proceso de  revisión preliminar de los documentos soportes para la autorización del giro correspondinte por parte del Ministerio de Salud y Protección Social. Se ha realizado reuniones conjuntas con la ESE, Minprotección Social y IDS, para la revisión y solicitud de la información.</t>
  </si>
  <si>
    <t xml:space="preserve">Se remite el informe mediante Oficio D-No.0160 de fecha 17 de febrero de 2023, a la Secretria de Hacienda del Dpto  en medio físico Radicado No.2023-08400-005109-2 de fecha 22 de febrero de 2023 y por correo electronico a la Secretria de Hacienda del Dpto el 21 de febrero de 2023. </t>
  </si>
  <si>
    <t>Esta actividad de ejecucto en el primer trimestre 2023</t>
  </si>
  <si>
    <t>Ejecución de proyectos enviada a Planeación con corte a diciembre de 2022, Correo enviado Enero 23 de 2023 - Ejecución VI TRIM de 2022.</t>
  </si>
  <si>
    <t>Ejecución de proyectos enviada a Planeación con corte a Marzo de 2023, Correo enviado Abril 10 de 2023 - Ejecución I TRIM de 2023.</t>
  </si>
  <si>
    <t>No se ejecuto en este trimestre.</t>
  </si>
  <si>
    <t xml:space="preserve">Con Oficio RF-No.031 del 12 de abril de 2023, se remite a la Oficina de Atención en Salud del IDS,   la  evaluación de la Capacidad de Gestión Municipios Descentra lizados vigencia 2022 , debidamente valorada municipio por municipio, acorde a la Metodoloía implantada por el Ministerio de Salud y Protección Social.      </t>
  </si>
  <si>
    <t>PROGRAMADO: En el mes de diciembre de 2022 se adopta el presupuesto para vigencia fiscal de 2023 con el Acuerdo N°020 del 28 de diciembre de 2022. 
PRESUPUESTO INICIAL: Subcuenta de Régimen Subsidiado  de $32.339.733.278.
ADICIONES: Resolución No.0162 del 19 de enero de 2023 $ 9,500,000,000.00 
PRESUPUESTO DEFINITIVO: $41.839.733.278
EJECUTADO: Se ejecutó en al cuarto trimestre  $6.032.074.920,17</t>
  </si>
  <si>
    <t xml:space="preserve">
ADICIONES: Acuerdo No.001 de abril 17 de 2023 $19.501.481.024,22, , Acuerdo No.001 de abril 17 de 2023 $40.973.466,50.
PRESUPUESTO DEFINITIVO: $61.382.187.768,72
EJECUTADO: Se ejecutó en el segundo trimestre  $6.032.074.920,17</t>
  </si>
  <si>
    <t>Resolución  No.024 del 06 de Enero de 2023 Constitución de La Reserva por valor de $762.441.887,49</t>
  </si>
  <si>
    <t xml:space="preserve">
Cancelación de Reserva Resolución No.1155 del 09 de Marzo de 2023. $35.757.899.oo</t>
  </si>
  <si>
    <t>Ejecución presupuestal de Ingresos y Gastos de los meses de Octubre, Noviembre y Diciembre 2022, consolidada y entregada el 30 de enero de 2023 a Sistemas para publicación Gobierno en Línea</t>
  </si>
  <si>
    <t>Ejecución presupuestal de Ingresos y Gastos de los meses de enero, febrero y marzo de 2023, consolidada y entregada el 28 de abril de 2023 a Sistemas para publicación Gobierno en Línea</t>
  </si>
  <si>
    <r>
      <t>Informe contable del cuarto trimestre de 2022, cargado en el chip de la Contaduría General de la Nación  el 28 de febrero de 2023</t>
    </r>
    <r>
      <rPr>
        <sz val="11"/>
        <color indexed="8"/>
        <rFont val="Calibri"/>
        <family val="2"/>
      </rPr>
      <t>.</t>
    </r>
  </si>
  <si>
    <r>
      <t xml:space="preserve">Informe contable del primer  trimestre de 2023, cargado en el chip de la Contaduría General de la Nación  el </t>
    </r>
    <r>
      <rPr>
        <sz val="11"/>
        <color indexed="8"/>
        <rFont val="Calibri"/>
        <family val="2"/>
      </rPr>
      <t>28 de abril de 2023.</t>
    </r>
  </si>
  <si>
    <t>Se realizó el registro de todas las operaciones financieras Presupuesto, en el sistema Integrado Financiero TNS. Ejecución de 592 disponibilidades presupuestales, 768 registros presupuestales y 1091 definitivas.</t>
  </si>
  <si>
    <r>
      <t xml:space="preserve">Se realizo el registro de todas las operaciones financieras en el sistema Integrado Financiero TNS  en el segundo trimetre de 2023:                                                </t>
    </r>
    <r>
      <rPr>
        <b/>
        <u/>
        <sz val="11"/>
        <color indexed="8"/>
        <rFont val="Calibri"/>
        <family val="2"/>
      </rPr>
      <t>Tesoreria</t>
    </r>
    <r>
      <rPr>
        <sz val="11"/>
        <color theme="1"/>
        <rFont val="Calibri"/>
        <family val="2"/>
        <scheme val="minor"/>
      </rPr>
      <t xml:space="preserve"> efectuo 641 registros de ingresos por todos los conceptos y se elaboraron 2.761 comprobantes de egreso.                                                 </t>
    </r>
    <r>
      <rPr>
        <b/>
        <u/>
        <sz val="11"/>
        <color indexed="8"/>
        <rFont val="Calibri"/>
        <family val="2"/>
      </rPr>
      <t>Presupuesto</t>
    </r>
    <r>
      <rPr>
        <sz val="11"/>
        <color theme="1"/>
        <rFont val="Calibri"/>
        <family val="2"/>
        <scheme val="minor"/>
      </rPr>
      <t>, efectuo la  Ejecución de 1.374 disponibilidades presupuestales, 1.732 registros presupuestales y 3.329 definitivas.</t>
    </r>
  </si>
  <si>
    <r>
      <t xml:space="preserve"> </t>
    </r>
    <r>
      <rPr>
        <sz val="11"/>
        <color theme="1"/>
        <rFont val="Calibri"/>
        <family val="2"/>
        <scheme val="minor"/>
      </rPr>
      <t>En la oficina de Central de Cuentas se elaboraron , radicaron , tramitarón  en el mes de ENERO 2023:  140  ordenes de pago (Reserva presupuestal 1), en FEBRERO 140 ordenes de pago (Reserva Presupuestal 7)  y  MARZO 452 ordenes de pago (Reserva Presupuestal 1).                                                  Para un total de ordenes de pago  elaboradas y tramitadas  en el  primer  trimestre 2023 de 742  (De las cuales 45 fueron rechazadas en el SECOP II, 3 Rechazadas internas, 60 Devueltas y corregidas y de Reservas Presupuestales 9)</t>
    </r>
    <r>
      <rPr>
        <b/>
        <sz val="11"/>
        <color indexed="8"/>
        <rFont val="Calibri"/>
        <family val="2"/>
      </rPr>
      <t xml:space="preserve">   </t>
    </r>
    <r>
      <rPr>
        <sz val="11"/>
        <color indexed="8"/>
        <rFont val="Calibri"/>
        <family val="2"/>
      </rPr>
      <t xml:space="preserve">
</t>
    </r>
    <r>
      <rPr>
        <b/>
        <sz val="11"/>
        <color indexed="8"/>
        <rFont val="Calibri"/>
        <family val="2"/>
      </rPr>
      <t>Total tramitadas vigencia 2023: 742</t>
    </r>
    <r>
      <rPr>
        <sz val="11"/>
        <color indexed="10"/>
        <rFont val="Calibri"/>
        <family val="2"/>
      </rPr>
      <t xml:space="preserve">
</t>
    </r>
  </si>
  <si>
    <r>
      <t xml:space="preserve"> En la oficina de Central de Cuentas se elaboraron , radicaron , tramitarón  en el mes de ABRIL 2023:  390  ordenes de pago (Reserva presupuestal 2), en MAYO 2023: 530 ordenes de pago (Reserva Presupuestal 1)  y  JUNIO de 2023: 659 ordenes de pago (Reserva Presupuestal 0).                                                                    Para un total de ordenes de pago  elaboradas y tramitadas  en el  segundo  trimestre 2023 de </t>
    </r>
    <r>
      <rPr>
        <b/>
        <sz val="11"/>
        <rFont val="Calibri"/>
        <family val="2"/>
      </rPr>
      <t>1,579</t>
    </r>
    <r>
      <rPr>
        <sz val="11"/>
        <rFont val="Calibri"/>
        <family val="2"/>
      </rPr>
      <t xml:space="preserve">  (De las cuales 148 fueron rechazadas en el SECOP II, 19 Rechazadas internas, 17 Devueltas y corregidas y de Reservas Presupuestales 3)</t>
    </r>
    <r>
      <rPr>
        <b/>
        <sz val="11"/>
        <rFont val="Calibri"/>
        <family val="2"/>
      </rPr>
      <t xml:space="preserve">   </t>
    </r>
    <r>
      <rPr>
        <sz val="11"/>
        <rFont val="Calibri"/>
        <family val="2"/>
      </rPr>
      <t xml:space="preserve">
</t>
    </r>
    <r>
      <rPr>
        <b/>
        <sz val="11"/>
        <rFont val="Calibri"/>
        <family val="2"/>
      </rPr>
      <t>Total tramitadas vigencia 2023: 2,321</t>
    </r>
    <r>
      <rPr>
        <sz val="11"/>
        <rFont val="Calibri"/>
        <family val="2"/>
      </rPr>
      <t xml:space="preserve">
 Tesoreria realizó 2.761 comprobantes de pago en del segundo trimetre de 2023.             </t>
    </r>
  </si>
  <si>
    <t xml:space="preserve">MODIFICACIONES PRESUPUESTALES SEGUN: 
RESOLUCION No.0161 (19-01-23), RESOLUCION No.0162 (19-01-23), RESOLUCION No.1160 (09-03-23).
</t>
  </si>
  <si>
    <t>MODIFICACIONES PRESUPUESTALES SEGUN: 
ACUERDO No.001  (17/04/2023),       ACUERDO No.002 (17/04/2023),      ACUERDO No.003 (17/04/2023),      ACUERDO No.004 (17/04/2023)</t>
  </si>
  <si>
    <r>
      <t xml:space="preserve">Del periodo de enero 01 al 31 de Marzo de 2023, se presentaron los siguientes: INFORMES:
</t>
    </r>
    <r>
      <rPr>
        <b/>
        <u/>
        <sz val="10"/>
        <color indexed="8"/>
        <rFont val="Arial Narrow"/>
        <family val="2"/>
      </rPr>
      <t xml:space="preserve">TESORERIA:   </t>
    </r>
    <r>
      <rPr>
        <u/>
        <sz val="10"/>
        <color indexed="8"/>
        <rFont val="Arial Narrow"/>
        <family val="2"/>
      </rPr>
      <t xml:space="preserve">    </t>
    </r>
    <r>
      <rPr>
        <sz val="10"/>
        <color indexed="8"/>
        <rFont val="Arial Narrow"/>
        <family val="2"/>
      </rPr>
      <t xml:space="preserve">                                                                                                                                     *Retencion en la Fuente presentadas: (16 enero 2023) mes diciembre 2022,  -(16 febrero) mes Enero 2023 - (8 marzo) mes febrero 2023 destino a la DIAN.                                                                                                                                 *Declaracion Bimestral del ICA:  -Bimestre de Noviembre -Diciembre 2022  (24 de Enero 2023);  -Bimestre de Enero-Febrero de 2023 (8 marzo 2023)   Retencion  por descuentos de  ICA, con destino a la Alcaldia de San Jose de Cucuta .                                                                                                                                                                                                                                    *Circular Unica Tipo 277 (Juegos de Suerte y Azar) - Supersalud: - Diciem bre (Enero 3-2023) ;  -Enero  (Febrero 6- 2023) y -Febrero (Marzo 3- 2023)                                                                                                                              *Rendición anual Contraloría Departamental   (Entregado 18 de Febrero de 2023).                                                                                                  -*Rendición Anual SIRECI - Enviado a financiera el 17 de febrero de 2023.
*FUT anual 2022 (Entregado el 24 de enero de 2023)                                                 
 *Reporte de Ingresos propios-recaudos:  -(Diciembre 2022), se envio el 4 de enero de 2023;   - (Enero 2023) se envio el 22 de febrero 2023;                                                                                                 (febrero 2023) se envio el 8 de marzo 2023;  Se envia a Hacienda Departamental quien es la encarada de enviarlo a la Federacion Nacional de Departamentos.                                                                                                                                                                                                                                                                                                                                  *Informe universo de productores, Licores Vinos Aperitivos Similares, Cervezas del año 2022, Presentado a la Secretaria de Hacienda Departa mental quien lo consolida y lo envia a la Supersalud.   m                   </t>
    </r>
    <r>
      <rPr>
        <b/>
        <u/>
        <sz val="10"/>
        <color indexed="8"/>
        <rFont val="Arial Narrow"/>
        <family val="2"/>
      </rPr>
      <t xml:space="preserve">PRESUPUESTO </t>
    </r>
    <r>
      <rPr>
        <sz val="10"/>
        <color indexed="8"/>
        <rFont val="Arial Narrow"/>
        <family val="2"/>
      </rPr>
      <t>:                                                                                              • SIRECI 2022  (Correo envío a Financiera 10 feb 2023)
• SIA ANUAL 2022 (Correo enviado a Sistemas Febrero 10 de 2023)
• CUIPO IV TRIM 2022 - IDS  (Transmitido 30 Ene 2023);• CUIPO IV TRIM 2022  - GOBERNACION (Enviado por correo electronico 27 Ene 2023)
• FUT IV TRIM de 2022 (Correo envío Secretaria Hacienda 25 enero de 2023);• FUT FONDO SALUD IV TRIM de 2022 - SUPERSALUD (Correo envíado a  correointernosns@supersalud.gov.co 28 febrero de 2023)
• RESOL.6348-2016 - IV TRIM 2022(Correo_ envío Sistemas - 16 Enero de 2023)
• SUPER COVID VI TRIM 2022 (Correo enviado 15 Ene 23 a HMantilla para consolidación)
• EJECUCIONES ACTIVA Y PASIVA - SIA IV TRIM 2021 (Correo Enviado Sistemas 5 de Enero 2023)
• PLAN MEJORAMIENTO CONTRALORIA SUPERSALUD VISITA 2022 (Correo enviado a Control Interno- Marzo 01 de 2023)
INFORMES INSTITUCIONALES
• PLAN DE ACCIÓN IV TRIM (Correo envío a Financiera IDS 10 de Enero de 2023)
• GOBIERNO EN LÍNEA IV TRIM DE 2022 (Correo envío a Sistemas - 30 Enero de 2023)
• EJECUCIÓN PRESUPUESTAL IV TRM 2022 (Correo enviado a Planeación Enero 21 de 2023)</t>
    </r>
  </si>
  <si>
    <r>
      <t xml:space="preserve"> Del periodo de abril a Junio 30 de 2023, se presentaron los siguientes informes:            </t>
    </r>
    <r>
      <rPr>
        <u/>
        <sz val="11"/>
        <color indexed="8"/>
        <rFont val="Calibri"/>
        <family val="2"/>
      </rPr>
      <t>TESORERIA :</t>
    </r>
    <r>
      <rPr>
        <sz val="11"/>
        <color indexed="8"/>
        <rFont val="Calibri"/>
        <family val="2"/>
      </rPr>
      <t xml:space="preserve">- Retencion en la Fuente presentadas ( 11 de abril 2023) mes Marzo de 2023, (9 de mayo 2023) mes abril 2023 y (16 de junio 2023) mes Mayo de  2023 con destino a la Direccion de Impuestos y Aduanas Nacionales (DIAN).                                                                                    -  Declaracion Bimestral Marzo y Abril (10 mayo 2023)   Retencion  por ICA Destino Alcaldia (FIDUCIARIA BBVA).                                                                                                      - CIRCULAR UNICA TIPO 277 (JUEGOS DE SUERTE Y AZAR) - Supersalud:  - Mes de Marzol (Abril 10-2023) - Abril de  2023(Mayo 10- 2023)  -Mayo de 2023 (Junio 5- 2023).                                                                              
- FUT I TRIMESTRE DE 2023 (ENTREGADO EL 18 DE ABRIL DE 2023)                                                 
 -REPORTE DE INGRESOS PROPIOS-RECAUDOS:    (Marzo de 2023) se envio el 14 de Abril de 2023;  (Abril 2023) se envio el 3 de Mayo de  2023; -(Mayo 2023) se envio el 9 Junio de 2023  Se remite a  Hacienda Departamental quien es la encargada de enviarlo a la Federacion Nacional de Departamentos.                                                                                               
• RESOL.6348-2016 - I TRIM 2023 (Correo_ envío Sistemas - 18 de Abril de 2023)                                                                                                                                                                                                                                                                                                                                               
-Informe universo de productores, Licores Vinos Aperitivos Similares, Cervezas del primer Cuatrimestre del año 2023; enviado el 15-05-2023- Presentado a la Secretaria de Hacienda Departamental quien lo consolida y lo envia a la Supersalud.   </t>
    </r>
    <r>
      <rPr>
        <sz val="11"/>
        <color theme="1"/>
        <rFont val="Calibri"/>
        <family val="2"/>
        <scheme val="minor"/>
      </rPr>
      <t xml:space="preserve">
                                                                                          </t>
    </r>
    <r>
      <rPr>
        <u/>
        <sz val="11"/>
        <color indexed="8"/>
        <rFont val="Calibri"/>
        <family val="2"/>
      </rPr>
      <t>PRESUPUESTO:</t>
    </r>
    <r>
      <rPr>
        <sz val="11"/>
        <color theme="1"/>
        <rFont val="Calibri"/>
        <family val="2"/>
        <scheme val="minor"/>
      </rPr>
      <t xml:space="preserve">
</t>
    </r>
    <r>
      <rPr>
        <b/>
        <sz val="11"/>
        <color indexed="8"/>
        <rFont val="Calibri"/>
        <family val="2"/>
      </rPr>
      <t>INFORMES DE LEY</t>
    </r>
    <r>
      <rPr>
        <sz val="11"/>
        <color theme="1"/>
        <rFont val="Calibri"/>
        <family val="2"/>
        <scheme val="minor"/>
      </rPr>
      <t xml:space="preserve">
• CUIPO I TRIM 2023 - IDS  (Transmitido 27 abril 2023)
• CUIPO I TRIM 2023  - GOBERNACION (Enviado por correo electrónico 26 abril 2023)
• FUT I TRIM de 2023 (Correo envío Secretaria Hacienda 18 abril de 2023)
• FUT FONDO SALUD I TRIM de 2023 - SUPERSALUD (Correo envíado a  correointernosns@supersalud.gov.co 5 de mayo de 2023)
• RESOL.6348-2016 - I TRIM 2023(Correo_ envío Sistemas - 18 Abril de 2023)
• SUPER COVID I TRIM 2023 (Correo enviado 7 Julio  23  correos Para: HENRY GIOVANNI MANTILLA BLANCO &lt;mhenryids@hotmail.com&gt;, Recursos Humanos IDS&lt;recursoshumanos@ids.gov.co&gt;, CONTROL INTERNO IDS controlinterno@ids.gov.co
• EJECUCIONES ACTIVA Y PASIVA - SIA II TRIM 2023 (Correo Enviado Sistemas 5 de Julio 2023)
</t>
    </r>
    <r>
      <rPr>
        <b/>
        <sz val="11"/>
        <color indexed="8"/>
        <rFont val="Calibri"/>
        <family val="2"/>
      </rPr>
      <t>INFORMES INSTITUCIONALES</t>
    </r>
    <r>
      <rPr>
        <sz val="11"/>
        <color theme="1"/>
        <rFont val="Calibri"/>
        <family val="2"/>
        <scheme val="minor"/>
      </rPr>
      <t xml:space="preserve">
• PLAN DE ACCIÓN I TRIM 2023 (Correo envío a Financiera IDS 18 de abril de 2023)
• GOBIERNO EN LÍNEA I TRIM DE 2023 (Correo envío a Sistemas - 28 abril de 2023)
• EJECUCIÓN PRESUPUESTAL I TRM 2023 (Correo enviado a Planeación Abril 10 de 2023)
</t>
    </r>
  </si>
  <si>
    <t>Se ha realizado en el semestre:
Visitas programadas: 5
Visitas de IVC:               222            
Visitas  Previas:             13</t>
  </si>
  <si>
    <t>No reportan Actos Administrativos los municipios de Cúcuta, Gramalote, Cachira y Villa del Rosario</t>
  </si>
  <si>
    <t>No se realizaron Giros ya que hay vigente un Embargo</t>
  </si>
  <si>
    <t xml:space="preserve">Se realizo la 1era evaluacion y revision a las auditorias correspondientes al II semestre 2022 a los 40 municipios </t>
  </si>
  <si>
    <t>Se realizo la 1era mesa de Circular 030 del 2023 los dias 23 y 24 de febrero</t>
  </si>
  <si>
    <t>Se realizo la 2da mesa de Circular 030 del 2023 los dias 25 y 26 de mayo</t>
  </si>
  <si>
    <t>Auditorias a las EAPB correspondiente al II semestre 2022</t>
  </si>
  <si>
    <t>Reporte a la Supersalud del aplicativo ST009 seguimiento a SPA (1) - Apoyo y seguimiento a Alertas Tempranas emitidas por la Defensoria del Pueblo (2)</t>
  </si>
  <si>
    <t xml:space="preserve">Se realizaron requerimientos semanales a las EAPB y socializaciones  </t>
  </si>
  <si>
    <t>Acompañamiento de Asitencia tecnica realizada por el MSPS en los dias 13 enero, 21 marzo, 30 marzo</t>
  </si>
  <si>
    <t>Acompañamiento de Asitencia tecnica realizada por el MSPS en los dias 18, 24 de abril y 27 de mayo</t>
  </si>
  <si>
    <t xml:space="preserve">Se elaboro solicitud de Inclusion de servicios de las ESE a la red public a del Departamento, se realizo justificacion del alcance portafolio de servicio PTRRM de la red publica </t>
  </si>
  <si>
    <t>Realizados a la ESE Hospital San Juan de Dios de Pamplona y a la ESE Centro de Cardio Neuro Muscular</t>
  </si>
  <si>
    <t>Realizados a la ESE Hospital Juan Luis Londoño y a la ESE Hospital Isabel Yañez</t>
  </si>
  <si>
    <t>SE REALIZA SEGUMJIENTO A TRAVES DE LA PLATAFORMA SIHEVY DEL INSTITUTO NACIONAL DE SALUD</t>
  </si>
  <si>
    <t xml:space="preserve">Se realiza seguimiento a traves de la Plataforma SIHEVY  del Instituto Nacional de Salud </t>
  </si>
  <si>
    <t>SE REALIZARA ESTA ACTIVIDAD EN EL 2 TRIMESTRE DE 2023</t>
  </si>
  <si>
    <t>Se realizara esta actividad en el III trimestre 2023</t>
  </si>
  <si>
    <t>SOPORTE DE ASISTENCIA A LAS REUNIONES MENSUALES</t>
  </si>
  <si>
    <t xml:space="preserve">Soporte de asistencia a las reuniones mensuales </t>
  </si>
  <si>
    <t>En el primer trimestre de 2023  fueron presentados 3818  pacientes entre colombianos, retornados y provenientes de municipios PDET  al Centro Regulador de Urgencias y Emergencias CRUE , se gestionaron 551 pacientes migrantes que fueron presentados, esta actividad se realiza de manera permanente en todos los municipios del departamento.</t>
  </si>
  <si>
    <t>En el segundo trimestre de 2023  fueron presentados 3535  pacientes entre colombianos, retornados y provenientes de municipios PDET  al Centro Regulador de Urgencias y Emergencias CRUE , se gestionaron 264 pacientes migrantes que fueron presentados, esta actividad se realiza de manera permanente en todos los municipios del departamento.</t>
  </si>
  <si>
    <t>Prestacion de Servicios de Salud JOSE GREGORIO AREVALO BULLA</t>
  </si>
  <si>
    <t>los conveniose foormalizaran en el segundo trimestre, teniendo en cuenta qu ela distribucion de los recuros por tipologia se realiza en el me s de marzo</t>
  </si>
  <si>
    <t>los conveniose foormalizaran en apartir de tercer trimestre,aparti del mes de julio  teniendo en cuenta que la distribucion de los recursos por tipologia se realiza en el me s de marzo</t>
  </si>
  <si>
    <t>según demanda en cada trimestre</t>
  </si>
  <si>
    <t>se autorizan las respuestas según demanda en cada timestre</t>
  </si>
  <si>
    <t>se autorizan las respuestas según demanda en cada trimestre</t>
  </si>
  <si>
    <t>Realizar procesos  Auditoría y Pago de los servicios de salud NOPBS de acuerdo a la Resolución 555 de 2019 del IDS  y lo contemplado en el ART.238 de la ley 1955 de 2.019 aplicando el mecanísmo para su verificación y control de pago de acuerdo con lo establecido en la resolución 1479 de 2015 del MSPS</t>
  </si>
  <si>
    <t>Actas de conciliacion</t>
  </si>
  <si>
    <t>No. de auditoriasy conciliaciones  realizadas / Total de auditorias programadas</t>
  </si>
  <si>
    <t>según demanda programada</t>
  </si>
  <si>
    <t>se programa realizar el proceso de concialiaciones en el segundo trimestre  de acuerdo anormatividad  vigente</t>
  </si>
  <si>
    <t>No se programaron conciliaciones para este trimestre</t>
  </si>
  <si>
    <t>contrato firmado</t>
  </si>
  <si>
    <t>el contrato se realizara a partir del segundo trimestre</t>
  </si>
  <si>
    <t>Realizar contrato de prestacion de servicios  de salud a la  atencion de la poblacion inimputables de acuerdo a lineamientos y recursosos transferidos por la Nación. Se realizo apartor del 1 de julio de 2023</t>
  </si>
  <si>
    <t>Realizar procesos de radicación, Auditoría y Pago de los servicios de salud de urgencias a migrantes de frontera con Colombia en el marco del Decreto 2408 de 2018.Realizar cargue de informacion financiera en plataforma PISIS DE POBLACION  INIMPUTABLE de acuerdo a la resolucion del MSPSS # 2361 DE 08 DE JUNIO DE 2016</t>
  </si>
  <si>
    <t>facturas auditadas programadas</t>
  </si>
  <si>
    <t>facturas auditadas/auditorias programadas</t>
  </si>
  <si>
    <t>se realizara la programacion de auditorias para el segundo trimestre</t>
  </si>
  <si>
    <t>según demanda Y disponibilidad del recurso  humano en cada trimestre</t>
  </si>
  <si>
    <t xml:space="preserve">actividad programada para el segundo semestre de la vigencia </t>
  </si>
  <si>
    <t>carpeta de Historia laboral</t>
  </si>
  <si>
    <t>formato de asistencia</t>
  </si>
  <si>
    <t>Circular fisica o e-mail</t>
  </si>
  <si>
    <t>Circulares, e-mail, información del proceso</t>
  </si>
  <si>
    <t>registro y resoluciones</t>
  </si>
  <si>
    <t>Oficios enviados por los profesionales y convocatoria.</t>
  </si>
  <si>
    <t>Documento de plan estrategico de talento humano y publicación en la pagina Web de la Entidad</t>
  </si>
  <si>
    <t>publicacion del plan anual de vacantes en la pagina web institucional</t>
  </si>
  <si>
    <t xml:space="preserve">publicacion en la pagina web institucional del plan institucional de capacitacion </t>
  </si>
  <si>
    <t xml:space="preserve">publicacion del plan de prevision de recursos humanos </t>
  </si>
  <si>
    <t xml:space="preserve">publicacion del plan de trabajo anual en seguridad y salud en el trabajo </t>
  </si>
  <si>
    <t>el software, cuadros solicitadas y ejecuciones</t>
  </si>
  <si>
    <t>copia de las nóminas realizadas</t>
  </si>
  <si>
    <t>100% de los municipios programados (PAS 2022), con asesoria y asistencia tecnica en formulacion de planes, programas o proyectos, que permitan el desarrollo de las estrategias definidas para los componentes de las diferentes Dimensiones del Plan Territorial de Salud 2020 - 2023</t>
  </si>
  <si>
    <t>Numero de municipios con asesoria y asistencia tecnica PAS 2022, relacionada con las actividades pertinentes para lograr el desarrollo de las estrategias definidas para los componentes de las diferentes Dimensiones del Plan Territorial de Salud 2020 - 2023 / Total de municipios programados * 100</t>
  </si>
  <si>
    <t>100% Plan de Accion en Salud (PAS) 2020 con  actividades enfocadas a intervenir  las prioridades en salud publica del PTS 2020 - 2023</t>
  </si>
  <si>
    <t>Construir el PAS Departamental 2022, a partir de las prioridades en salud publica del PTS 2020-2023</t>
  </si>
  <si>
    <t>PAS Departamental 2022 formulado</t>
  </si>
  <si>
    <t xml:space="preserve">Plan de accion en salud  departamental 2022formulado </t>
  </si>
  <si>
    <t>Plan de intervenciones colectivas Departamental 2022</t>
  </si>
  <si>
    <t>Plan de intervenciones colectivas Departamental 2022  formulado</t>
  </si>
  <si>
    <t>Archivos planos notificacion de los eventos de interes en salud publica ( EISP)</t>
  </si>
  <si>
    <t>Realizar  2 seguimiento  a  las IPS Publicas  de los 39 municipios en  la adherencia a GPC, protocolos, guías y lineamientos vigentes para la atención de la  EDA.</t>
  </si>
  <si>
    <t>No de seguimientos realizados/ No de asistencias técnicas programadas *100</t>
  </si>
  <si>
    <t>Se consolida informacion de las asisitencias realizadas en las rutas de promocion y mantenimiento de primera infancia, infancia y adolescencia desarroladas durante el primer trimestre para la ruta para primera  infancia se capacitaron un total de 106 profesionales de las IPS y ESEs del departamento, Ruta de Infancia 54 profesionales de salud capacitados y frente a la ruta para adolescencia un total de 61 profesionales de salud capacitados.</t>
  </si>
  <si>
    <t>Realizar dos ( 2) talleres    con el  ICBF para el desarrollo de capacidades en el talento humano de los operadores de los programas fami y tradicional    de acuerdo a la guia operativa comunitaria del programa de prevencion,manejo y controlde IRA-EDA dirigida a padres y cuidadores.</t>
  </si>
  <si>
    <t>No de talleres realizados/ No de planes de talleres programados *100</t>
  </si>
  <si>
    <t>Mediante 2 reuniones realizadas con el equipo de salud ambiental del IDS se logra crear un plan de accion incluido en el Consejo territorial de salud ambiental para la aticulacion de acciones con ICBF para el desarrollo de capacidades a madres comunitarias en el manejo y control de la IRA y la EDA</t>
  </si>
  <si>
    <t xml:space="preserve">Realizar 2 seguimientos  al  reporte de  los  indicadores y análisis del comportamiento epidemiológico del evento (picos respiratorios) en las IPS de la red publica y privada  que cuentan con la estrategias de Sala ERA. </t>
  </si>
  <si>
    <t xml:space="preserve">Durante el trimestre se programaron 3 visitas de seguimiento a las slas ERA  de la clinica Norte y las UBA Puente Barco Leones y  UBA comuneros con la finalidad de hacer segumiento a la impmentacionde las salas ERA lograndose cumplir el obejtivo solo   en la Clinica Norte </t>
  </si>
  <si>
    <t>Realizar 1 socializacion de la estrategia AIEPI componente comunitario y tres mensajes claves de IRA, en articulacion con DPS a padres y cuidadores</t>
  </si>
  <si>
    <t xml:space="preserve"> Se realiza reunión en las instalaciones del Departamento de Prosperidad Social por parte de los funcionarios Manuel Prado profesional componente Bienestar comunitario y la profesional del IDS de la dimensión de poblaciones vulnerables componente NNA Genny Galvis para articular acciones de promoción de salud y prevención de la enfermedad frente a la Infección Respiratoria Aguda y Enfermedad Diarreica Aguda. Una de las causas mortalidad evitable es el desconocimiento por parte de madres, padres o cuidadores de cómo prevenir las enfermedades mencionadas y ofrecer un adecuado manejo preventivo en casa antes de que se presenten complicaciones, así como la falta de reconocimiento de signos y síntomas ante los cuales se debe buscar atención en salud. Esto se relaciona con una consulta tardía al médico o a la institución de salud y como resultado los niños y niñas se agravan y mueren, especialmente los menores de 1 año, de allí la importancia de abordar estas temáticas con la comunidad. Se propone por parte del profesional del DPS programar ciclos de capacitaciones en 3 Regionales que sean dinámicas y participativas, se sugieren temáticas sobe nutrición y manejo de residuos y agua potable temáticas a confirmarse por las dimensiones de salud pública del IDS para su participación.</t>
  </si>
  <si>
    <t>Realizar 1  monitoreo a las Unidades de Atencion Integral Comunitaria(UAIC), en puerto Santander,Campo Dos, San Calixto, Hacari y Palmarito zona rural de cucuta,El Zulia.Villa del Rosario.</t>
  </si>
  <si>
    <t>No de monitoreos realizados/ No de monitoreos programados</t>
  </si>
  <si>
    <t>Seguimiento a UIAC ubicada en el corregimiento de palmarito, adscrita a la ESE IMSALUD hallandose sin funcionamiento</t>
  </si>
  <si>
    <t>Convocar a 2 mesas tecnicas de Salud con la Poblacion Indigena UWA y BARI para el desarrollo de acciones del Sistema de Salud de Poblaciones Indigenas de Norte de Santander.</t>
  </si>
  <si>
    <t>No. de mesas de salud/Total de mesas de salud  programadas*100</t>
  </si>
  <si>
    <t>Se realiza convocatoria a los representantes de la poblacion UWA y BARI presentes en la gobernacion , municipios con presencia de la poblacion indigena, actores de SGSSS donde se logra que los aseguradores se comprometan a seguir la ruta para los dos pueblos indigenas.</t>
  </si>
  <si>
    <t xml:space="preserve">Liderar las  4 Mesas tematicas de atención en Salud y Subcomité  de medidas de rehabilitación,   orientado a generar un espacio de articulacion y seguimiento para la identificacion de las diferentes barreras en salud a la poblacion Victima y 9 SentenciasCIDH. </t>
  </si>
  <si>
    <t>Mediante circular N° 094 del 13 de marzo de 2023l, se convoca a la I Mesa Temática de Atención y Asistencia en  Salud y al Sub comité de Medidas de rehabilitación, el cual se lidero de manera presencial el día jueves 23 de marzo en la sala SAR  de las instalaciones del Instituto Departamental de Salud, donde se contó con la participación de 9 miembros de las 13 convocados. Como soporte de la actividad se levanta N° 006 del 23 de marzo de 2023 en la cual se encuentra inmersa listado de asistencia y registro fotográfico</t>
  </si>
  <si>
    <t>Mediante ciruclar N° 234 del 24 de mayo se convoca a la II Mesa Tematica de Atención y Asistencia en Salud y Subcomité de Medidas de Rehabilitación, la cual se llevo a cabo d emanera prensencial en las intalaciones del IDS el 08 de junio de 2023</t>
  </si>
  <si>
    <t>Realizar 1 seguimiento a los municipios con  poblacion reconocida en la medida de reparación ( 9 sentencias) CIDH.</t>
  </si>
  <si>
    <t>No de seguimientos realizados/ No de seguimientos programados *100</t>
  </si>
  <si>
    <t xml:space="preserve">Mediante correo electrónico se convoca a los municipios (Cúcuta, Ocaña, Los patios, Pamplona, Teorama y Villa del rosario) con población reconocida en la medida de reparación 9 sentencias CIDH a una mesa de trabajo la cual se llevo a cabo el l26 de abril de 2023, donde se socializo la medida de reparación, el decreto 1652 de 2022, resolución 1166 de 2018, así mismo realizo entrega de la Base de Focalización de cada uno de los territorios.
El 13/06/2023 se convoca nuevamente a los municipios a una mesa de trabajo donde se socializo el plan de mejora que diseño la entidad territorial como resultado de la mesa regional, los municipios deberán realizar seguimiento mensual a los beneficiarios de 9 sentencias y mensualmente reportar los hallazgos a la entidad departamental </t>
  </si>
  <si>
    <t>Realizar 2 Seguimientos a la  implementacion del protocolo de atencion a victimas  y poblacion de 9 sentencias , para  las EAPB,ESES e IPS  presentes en el territorio.</t>
  </si>
  <si>
    <t>Se realiza el proceso de seguimiento a la implementación del Protocolo de Atención Integral en Salud con Enfoque Psicosocial a los 40 municipios del departamento, Mediante circular 258 del 5 de junio de 2023, se convoca a seguimiento de la implementación del Protocolo de Atención Integral en Salud con Enfoque Psicosocial, se envía correo electronico el día 9 de junio, donde se convoca a los 40 municipios en 6 fechas de la siguiente manera por regionales: de manera Virtua: Regional Ocaña 25/06/2023, Regional Pamplona 15/06/2023, Regional Suroriental 15/06/2023, Regional Centro 21/06/2023, y Regional Norte 22/06/2023, de manera Presencial en las instalaciones del Instituto Departamental de Salud a la Regional Metropolitana el 23/06/2023, de ello se generan las siguientes actas que dan cuenta de las acciones: Acta 026 Regional Ocaña, Acta 029 Regional Pamplona, Acta 030 Regional Suroriental, Acta 032 Regional Centro, Acta 034 Regional Norte, Acta 035 Regional Metropolitana.
Debido a la inasistencia de los municipios de: Cachira, La Esperanza, Abrego, Hacarí, San Calixto, Salazar, Pamplonita, Chitaga, Silos, Durania, Herran, Labateca, Gramalote, Santiago, Villa Del Rosario, Tibú, El Tarra, Bucarasica, se reitera a traves de circular 290 del 30 de junio del 2023, el seguimiento de la Implementación del Protocolo de Atención Integral en Salud con Enfoque Psicosocial, se envía correo electronico el día 5 de julio del 2023, donde se convoca a los municipio en 3 fechas 11/07/2023 a las 8:30 am, 11/07/2023 a las 2:30 am y el 13/07/2023.</t>
  </si>
  <si>
    <t xml:space="preserve">Realizar (2) Seguimientos a la Herramienta de informacion VIVANTO,  en las ESES presentes en el territorio </t>
  </si>
  <si>
    <t>Mediante circular N° 023 del 11 de marzo de 2023 se realiza el primer seguimiento a la herramienta de información VIVANTO, dirigida a las ESE del departamento, la cual se difunde por correo electrónico el día 13 de marzo, se recopilan en un informe los reportes realizados por las ESES, e igualmente se aprovecha otros escenarios de trabajo con los referentes de las ESES para indagar sobre el estado actual de aplicativo VIVANTO</t>
  </si>
  <si>
    <t xml:space="preserve">Actividad programada para el tercer trimestre </t>
  </si>
  <si>
    <t xml:space="preserve">Brindar 2 asesorias y asistencia tecnica a los Cuarenta (40) municipios en la Ruta de  Certificacion de Discapacidad en el marco de la  Resolucion 1239 de 2022. </t>
  </si>
  <si>
    <t>El dia 28 de marzo, se realizo Asesoria y Asistencia Tecnica de lineamientos de la Dimensión Transversal Gestión Diferencial de Poblaciones Vulnerables sobre el componente de discapacidad a los coordinadores de Salud Publica de los 40 Municipios del Departamento, asisitiendo 27 municipios El zulia, Pamplona, Los patios,  Labateca, Convencion, Chinacota, Cucutilla, El tarrra, Cucuta, Bochalema, San Cayetano, Villa del Rosario, Teorama, Arboledas, Abrego, Cacota, Villacaro, Ragonvalia, Silos, El carmen, Durania, La playa, Puerto santander, Mutiscua, Arboledas, Cachira, Hacari.</t>
  </si>
  <si>
    <t>Se realiza asistencia técnica a los 40 Municipios del departamento sobre la Resolución 1239 de 2022 del proceso de certificación en discapacidad, manejo de la plataforma y de los respectivos formatos del procedimiento para habilitar cupos, autorizar y anular códigos en el aplicativo RLCPD. En la cual asistieron 34 de los 40 municipios. (El zulia, Pamplona, Los patios, El carmen, Labateca, Convencion, Chinacota, Cucutilla, El tarrra, Cucuta, Bochalema, San Cayetano, Villa del Rosario, Teorama, Arboledas, Abrego, Cacota, Villacaro, Ragonvalia, Silos, Durania, La playa,  Puerto Santander, Mutiscua, Cachira, Hacarí, Toledo, Ocaña, San Calixto, Lourdes, Sardinata, Gramalote, Pamplonita y Chitaga.)</t>
  </si>
  <si>
    <t>Realizar dos (2) seguimientos a las EAPB del Departamento en  las acciones realizadas  a las personas con discapacidad.</t>
  </si>
  <si>
    <t>No de seguimientos realizados/ No de seguimientos  programados *100</t>
  </si>
  <si>
    <t xml:space="preserve">Se realizo socializacion de la Resolucion 1239 de 2022 proceso de certificacion de discapacidad a las EAPB presentes en la mesa de trabajo. </t>
  </si>
  <si>
    <t xml:space="preserve"> - Elaboración del inventario de bienes activos e inactivos
 - Parametrización de la información de inventarios con contabilidad</t>
  </si>
  <si>
    <t xml:space="preserve"> - Liquidar las comisiones y desplazamientos y elaborar los actos administrativos
 - Tramitar el pago de las facturas de servicios públicos de la entidad</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</si>
  <si>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</si>
  <si>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 xml:space="preserve"> - Definición técnica de la necesidad en bienes o servicios</t>
  </si>
  <si>
    <t xml:space="preserve"> - Autorización del ordenador del gasto para iniciar el proceso</t>
  </si>
  <si>
    <t xml:space="preserve"> - Consecución de los recursos presupuestales </t>
  </si>
  <si>
    <t xml:space="preserve"> - Apliación de la modalidad según el presupuesto oficial del proceso</t>
  </si>
  <si>
    <t xml:space="preserve"> - Aceptación de oferta y/o celebración del respectivo contrato</t>
  </si>
  <si>
    <t xml:space="preserve"> - Recibo de los bienes o servicios y tramite del pago correspondiente</t>
  </si>
  <si>
    <t xml:space="preserve"> - Revisión de los documentos a insertar en el SECOP</t>
  </si>
  <si>
    <t xml:space="preserve"> - Inserción en el SECOP de los documentos</t>
  </si>
  <si>
    <t xml:space="preserve"> - Verificación y seguimiento a la publicación de los documentos</t>
  </si>
  <si>
    <t xml:space="preserve">RECURSOS FISICOS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</si>
</sst>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0.0"/>
    <numFmt numFmtId="166" formatCode="&quot;$&quot;\ #,##0"/>
    <numFmt numFmtId="167" formatCode="0.0%"/>
    <numFmt numFmtId="168" formatCode="_(&quot;$&quot;\ * #,##0.00_);_(&quot;$&quot;\ * \(#,##0.00\);_(&quot;$&quot;\ * &quot;-&quot;??_);_(@_)"/>
    <numFmt numFmtId="169" formatCode="_-&quot;$&quot;* #,##0.00_-;\-&quot;$&quot;* #,##0.00_-;_-&quot;$&quot;* &quot;-&quot;??_-;_-@_-"/>
  </numFmts>
  <fonts count="84">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0"/>
      <color theme="1"/>
      <name val="Arial"/>
      <family val="2"/>
    </font>
    <font>
      <sz val="10"/>
      <color theme="1"/>
      <name val="Calibri"/>
      <family val="2"/>
      <scheme val="minor"/>
    </font>
    <font>
      <sz val="9"/>
      <name val="Arial Narrow"/>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1"/>
      <color indexed="63"/>
      <name val="Arial"/>
      <family val="2"/>
    </font>
    <font>
      <sz val="10"/>
      <color indexed="8"/>
      <name val="Arial"/>
      <family val="2"/>
    </font>
    <font>
      <sz val="8"/>
      <name val="Calibri"/>
      <family val="2"/>
      <scheme val="minor"/>
    </font>
    <font>
      <sz val="12"/>
      <color theme="1"/>
      <name val="Calibri"/>
      <family val="2"/>
      <scheme val="minor"/>
    </font>
    <font>
      <sz val="14"/>
      <color theme="1"/>
      <name val="Calibri"/>
      <family val="2"/>
      <scheme val="minor"/>
    </font>
    <font>
      <b/>
      <sz val="11"/>
      <color rgb="FFFF0000"/>
      <name val="Calibri"/>
      <family val="2"/>
      <scheme val="minor"/>
    </font>
    <font>
      <sz val="11"/>
      <color indexed="8"/>
      <name val="Calibri"/>
      <family val="2"/>
    </font>
    <font>
      <b/>
      <sz val="11"/>
      <color rgb="FFFF0000"/>
      <name val="Arial"/>
      <family val="2"/>
    </font>
    <font>
      <b/>
      <sz val="11"/>
      <name val="Calibri"/>
      <family val="2"/>
      <scheme val="minor"/>
    </font>
    <font>
      <sz val="11"/>
      <color rgb="FFFF0000"/>
      <name val="Calibri"/>
      <family val="2"/>
      <scheme val="minor"/>
    </font>
    <font>
      <b/>
      <sz val="10"/>
      <name val="Arial"/>
      <family val="2"/>
    </font>
    <font>
      <sz val="12"/>
      <color rgb="FF0E0E0E"/>
      <name val="Arial"/>
      <family val="2"/>
    </font>
    <font>
      <sz val="12"/>
      <color indexed="63"/>
      <name val="Arial"/>
      <family val="2"/>
    </font>
    <font>
      <b/>
      <sz val="12"/>
      <color theme="1"/>
      <name val="Calibri"/>
      <family val="2"/>
      <scheme val="minor"/>
    </font>
    <font>
      <sz val="12"/>
      <name val="Calibri"/>
      <family val="2"/>
      <scheme val="minor"/>
    </font>
    <font>
      <sz val="14"/>
      <color theme="1"/>
      <name val="Arial"/>
      <family val="2"/>
    </font>
    <font>
      <sz val="14"/>
      <name val="Arial"/>
      <family val="2"/>
    </font>
    <font>
      <b/>
      <u/>
      <sz val="11"/>
      <color indexed="8"/>
      <name val="Calibri"/>
      <family val="2"/>
    </font>
    <font>
      <b/>
      <sz val="11"/>
      <color indexed="8"/>
      <name val="Calibri"/>
      <family val="2"/>
    </font>
    <font>
      <sz val="11"/>
      <color indexed="10"/>
      <name val="Calibri"/>
      <family val="2"/>
    </font>
    <font>
      <b/>
      <sz val="11"/>
      <name val="Calibri"/>
      <family val="2"/>
    </font>
    <font>
      <sz val="11"/>
      <name val="Calibri"/>
      <family val="2"/>
    </font>
    <font>
      <sz val="10"/>
      <color theme="1"/>
      <name val="Arial Narrow"/>
      <family val="2"/>
    </font>
    <font>
      <b/>
      <u/>
      <sz val="10"/>
      <color indexed="8"/>
      <name val="Arial Narrow"/>
      <family val="2"/>
    </font>
    <font>
      <u/>
      <sz val="10"/>
      <color indexed="8"/>
      <name val="Arial Narrow"/>
      <family val="2"/>
    </font>
    <font>
      <u/>
      <sz val="11"/>
      <color indexed="8"/>
      <name val="Calibri"/>
      <family val="2"/>
    </font>
    <font>
      <sz val="11"/>
      <color theme="0"/>
      <name val="Arial"/>
      <family val="2"/>
    </font>
    <font>
      <sz val="11"/>
      <color theme="1"/>
      <name val="Calibri"/>
    </font>
    <font>
      <sz val="11"/>
      <color theme="1"/>
      <name val="Arial"/>
    </font>
    <font>
      <b/>
      <sz val="11"/>
      <color theme="1"/>
      <name val="Arial"/>
    </font>
    <font>
      <sz val="11"/>
      <name val="Calibri"/>
    </font>
    <font>
      <sz val="10"/>
      <color theme="1"/>
      <name val="Arial"/>
    </font>
    <font>
      <b/>
      <sz val="12"/>
      <color theme="1"/>
      <name val="Arial"/>
    </font>
    <font>
      <b/>
      <sz val="11"/>
      <color theme="1"/>
      <name val="Calibri"/>
    </font>
    <font>
      <b/>
      <sz val="10"/>
      <color theme="1"/>
      <name val="Arial"/>
    </font>
    <font>
      <sz val="10"/>
      <color theme="1"/>
      <name val="Calibri"/>
    </font>
    <font>
      <sz val="11"/>
      <color rgb="FF000000"/>
      <name val="Arial"/>
    </font>
    <font>
      <sz val="11"/>
      <color theme="1"/>
      <name val="Calibri"/>
      <scheme val="minor"/>
    </font>
  </fonts>
  <fills count="4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99FF66"/>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rgb="FFFFFFFF"/>
      </patternFill>
    </fill>
    <fill>
      <patternFill patternType="solid">
        <fgColor theme="9" tint="0.59999389629810485"/>
        <bgColor theme="0"/>
      </patternFill>
    </fill>
    <fill>
      <patternFill patternType="solid">
        <fgColor theme="9" tint="0.59999389629810485"/>
        <bgColor rgb="FFFFFF00"/>
      </patternFill>
    </fill>
    <fill>
      <patternFill patternType="solid">
        <fgColor theme="9" tint="0.59999389629810485"/>
        <bgColor rgb="FFFF0000"/>
      </patternFill>
    </fill>
    <fill>
      <patternFill patternType="solid">
        <fgColor rgb="FF99FF66"/>
        <bgColor rgb="FF99FF66"/>
      </patternFill>
    </fill>
    <fill>
      <patternFill patternType="solid">
        <fgColor theme="0"/>
        <bgColor theme="0"/>
      </patternFill>
    </fill>
    <fill>
      <patternFill patternType="solid">
        <fgColor rgb="FFFFFF00"/>
        <bgColor rgb="FFFFFF00"/>
      </patternFill>
    </fill>
    <fill>
      <patternFill patternType="solid">
        <fgColor rgb="FFFFE598"/>
        <bgColor rgb="FFFFE598"/>
      </patternFill>
    </fill>
    <fill>
      <patternFill patternType="solid">
        <fgColor rgb="FFF7CAAC"/>
        <bgColor rgb="FFF7CAAC"/>
      </patternFill>
    </fill>
    <fill>
      <patternFill patternType="solid">
        <fgColor rgb="FFFBE4D5"/>
        <bgColor rgb="FFFBE4D5"/>
      </patternFill>
    </fill>
    <fill>
      <patternFill patternType="solid">
        <fgColor rgb="FFF4B083"/>
        <bgColor rgb="FFF4B083"/>
      </patternFill>
    </fill>
    <fill>
      <patternFill patternType="solid">
        <fgColor rgb="FFE2EFD9"/>
        <bgColor rgb="FFE2EFD9"/>
      </patternFill>
    </fill>
    <fill>
      <patternFill patternType="solid">
        <fgColor rgb="FFDEEAF6"/>
        <bgColor rgb="FFDEEAF6"/>
      </patternFill>
    </fill>
    <fill>
      <patternFill patternType="solid">
        <fgColor rgb="FFC5E0B3"/>
        <bgColor rgb="FFC5E0B3"/>
      </patternFill>
    </fill>
    <fill>
      <patternFill patternType="solid">
        <fgColor rgb="FFA8D08D"/>
        <bgColor rgb="FFA8D08D"/>
      </patternFill>
    </fill>
    <fill>
      <patternFill patternType="solid">
        <fgColor rgb="FFFFD965"/>
        <bgColor rgb="FFFFD965"/>
      </patternFill>
    </fill>
    <fill>
      <patternFill patternType="solid">
        <fgColor rgb="FFFEF2CB"/>
        <bgColor rgb="FFFEF2CB"/>
      </patternFill>
    </fill>
    <fill>
      <patternFill patternType="solid">
        <fgColor theme="9"/>
        <bgColor theme="9"/>
      </patternFill>
    </fill>
    <fill>
      <patternFill patternType="solid">
        <fgColor rgb="FF9CC2E5"/>
        <bgColor rgb="FF9CC2E5"/>
      </patternFill>
    </fill>
    <fill>
      <patternFill patternType="solid">
        <fgColor rgb="FFFFC000"/>
        <bgColor rgb="FFFFC000"/>
      </patternFill>
    </fill>
    <fill>
      <patternFill patternType="solid">
        <fgColor rgb="FF92D050"/>
        <bgColor rgb="FF92D050"/>
      </patternFill>
    </fill>
    <fill>
      <patternFill patternType="solid">
        <fgColor theme="9" tint="0.59999389629810485"/>
        <bgColor rgb="FFC5E0B3"/>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auto="1"/>
      </left>
      <right style="medium">
        <color auto="1"/>
      </right>
      <top/>
      <bottom style="medium">
        <color auto="1"/>
      </bottom>
      <diagonal/>
    </border>
    <border>
      <left style="thin">
        <color auto="1"/>
      </left>
      <right/>
      <top/>
      <bottom style="medium">
        <color auto="1"/>
      </bottom>
      <diagonal/>
    </border>
    <border>
      <left style="medium">
        <color auto="1"/>
      </left>
      <right style="thin">
        <color indexed="64"/>
      </right>
      <top/>
      <bottom/>
      <diagonal/>
    </border>
    <border>
      <left style="medium">
        <color auto="1"/>
      </left>
      <right style="thin">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s>
  <cellStyleXfs count="137">
    <xf numFmtId="0" fontId="0" fillId="0" borderId="0"/>
    <xf numFmtId="0" fontId="3"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789">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3" xfId="0"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6" borderId="25" xfId="0"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0" fontId="2" fillId="6" borderId="5" xfId="0" applyFont="1" applyFill="1" applyBorder="1" applyAlignment="1">
      <alignment vertical="center" wrapText="1"/>
    </xf>
    <xf numFmtId="0" fontId="2" fillId="4" borderId="23" xfId="0"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0" fontId="2" fillId="4" borderId="5" xfId="0" applyFont="1" applyFill="1" applyBorder="1" applyAlignment="1">
      <alignment vertical="center" wrapText="1"/>
    </xf>
    <xf numFmtId="0" fontId="2" fillId="7" borderId="23" xfId="0"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0" fontId="2" fillId="7" borderId="5" xfId="0" applyFont="1" applyFill="1" applyBorder="1" applyAlignment="1">
      <alignment vertical="center" wrapText="1"/>
    </xf>
    <xf numFmtId="0" fontId="2" fillId="5" borderId="2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wrapText="1"/>
    </xf>
    <xf numFmtId="1" fontId="1" fillId="2" borderId="8"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wrapText="1"/>
      <protection locked="0"/>
    </xf>
    <xf numFmtId="0" fontId="0" fillId="2" borderId="0" xfId="0" applyFill="1"/>
    <xf numFmtId="0" fontId="22" fillId="11" borderId="1"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2" borderId="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0" borderId="0" xfId="0" applyAlignment="1">
      <alignment horizontal="left" vertical="top"/>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26" fillId="0" borderId="24" xfId="0" applyFont="1" applyBorder="1" applyAlignment="1">
      <alignment horizontal="justify" vertical="top" wrapText="1"/>
    </xf>
    <xf numFmtId="0" fontId="27"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5" fillId="0" borderId="0" xfId="0" applyFont="1" applyAlignment="1">
      <alignment horizontal="left" vertical="center" wrapText="1"/>
    </xf>
    <xf numFmtId="0" fontId="25" fillId="0" borderId="1" xfId="0" applyFont="1" applyBorder="1" applyAlignment="1">
      <alignment horizontal="center" vertical="center" wrapText="1"/>
    </xf>
    <xf numFmtId="0" fontId="28" fillId="0" borderId="24" xfId="0" applyFont="1" applyBorder="1" applyAlignment="1">
      <alignment horizontal="justify" vertical="top" wrapText="1"/>
    </xf>
    <xf numFmtId="0" fontId="29" fillId="12" borderId="0" xfId="0" applyFont="1" applyFill="1" applyAlignment="1">
      <alignment horizontal="left" vertical="center" wrapText="1"/>
    </xf>
    <xf numFmtId="0" fontId="29" fillId="0" borderId="0" xfId="0" applyFont="1" applyAlignment="1">
      <alignment horizontal="left" vertical="center" wrapText="1"/>
    </xf>
    <xf numFmtId="0" fontId="0" fillId="0" borderId="0" xfId="0" applyAlignment="1">
      <alignment horizontal="center"/>
    </xf>
    <xf numFmtId="0" fontId="25" fillId="0" borderId="0" xfId="0" applyFont="1" applyAlignment="1">
      <alignment horizontal="center" vertical="center" wrapText="1"/>
    </xf>
    <xf numFmtId="0" fontId="25" fillId="12" borderId="0" xfId="0" applyFont="1" applyFill="1" applyAlignment="1">
      <alignment horizontal="center" vertical="center" wrapText="1"/>
    </xf>
    <xf numFmtId="0" fontId="30" fillId="0" borderId="36"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6" xfId="0" applyFont="1" applyBorder="1" applyAlignment="1">
      <alignment horizontal="left" vertical="top" wrapText="1"/>
    </xf>
    <xf numFmtId="0" fontId="10" fillId="0" borderId="36" xfId="0" applyFont="1" applyBorder="1" applyAlignment="1">
      <alignment horizontal="left" vertical="center" wrapText="1"/>
    </xf>
    <xf numFmtId="164" fontId="31" fillId="0" borderId="36" xfId="0" applyNumberFormat="1" applyFont="1" applyBorder="1" applyAlignment="1">
      <alignment horizontal="right" vertical="center" wrapText="1" indent="1"/>
    </xf>
    <xf numFmtId="0" fontId="32" fillId="0" borderId="36" xfId="0" applyFont="1" applyBorder="1" applyAlignment="1">
      <alignment horizontal="left" vertical="top" wrapText="1"/>
    </xf>
    <xf numFmtId="0" fontId="17" fillId="2" borderId="0" xfId="0" applyFont="1" applyFill="1"/>
    <xf numFmtId="0" fontId="23" fillId="0" borderId="5" xfId="0" applyFont="1" applyBorder="1" applyAlignment="1">
      <alignment horizontal="center" vertical="center" wrapText="1"/>
    </xf>
    <xf numFmtId="0" fontId="36" fillId="0" borderId="1" xfId="0" applyFont="1" applyBorder="1" applyAlignment="1">
      <alignment vertical="center" wrapText="1"/>
    </xf>
    <xf numFmtId="0" fontId="0" fillId="2" borderId="0" xfId="0" applyFill="1" applyAlignment="1">
      <alignment horizontal="center"/>
    </xf>
    <xf numFmtId="0" fontId="23"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1" fillId="0" borderId="1"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wrapText="1"/>
      <protection locked="0"/>
    </xf>
    <xf numFmtId="9" fontId="1" fillId="0" borderId="1" xfId="0" applyNumberFormat="1"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1" fontId="5" fillId="0" borderId="13" xfId="0" applyNumberFormat="1" applyFont="1" applyBorder="1" applyAlignment="1" applyProtection="1">
      <alignment horizontal="center" vertical="center" wrapText="1"/>
      <protection locked="0"/>
    </xf>
    <xf numFmtId="9" fontId="1" fillId="0" borderId="10" xfId="3" applyFont="1" applyFill="1" applyBorder="1" applyAlignment="1" applyProtection="1">
      <alignment horizontal="center" vertical="center" wrapText="1"/>
    </xf>
    <xf numFmtId="1" fontId="5" fillId="0" borderId="27" xfId="0" applyNumberFormat="1" applyFont="1" applyBorder="1" applyAlignment="1" applyProtection="1">
      <alignment horizontal="center" vertical="center" wrapText="1"/>
      <protection locked="0"/>
    </xf>
    <xf numFmtId="1" fontId="5" fillId="0" borderId="28" xfId="0" applyNumberFormat="1" applyFont="1" applyBorder="1" applyAlignment="1" applyProtection="1">
      <alignment horizontal="center" vertical="center" wrapText="1"/>
      <protection locked="0"/>
    </xf>
    <xf numFmtId="0" fontId="1" fillId="0" borderId="1" xfId="0" applyFont="1" applyBorder="1" applyAlignment="1" applyProtection="1">
      <alignment wrapText="1"/>
      <protection locked="0"/>
    </xf>
    <xf numFmtId="49" fontId="5"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49" fontId="1" fillId="0" borderId="1" xfId="0" applyNumberFormat="1" applyFont="1" applyBorder="1" applyAlignment="1" applyProtection="1">
      <alignment wrapText="1"/>
      <protection locked="0"/>
    </xf>
    <xf numFmtId="0" fontId="5" fillId="0" borderId="1" xfId="0" applyFont="1" applyBorder="1" applyAlignment="1" applyProtection="1">
      <alignment vertical="center" wrapText="1"/>
      <protection locked="0"/>
    </xf>
    <xf numFmtId="167" fontId="1" fillId="2" borderId="1" xfId="0" applyNumberFormat="1" applyFont="1" applyFill="1" applyBorder="1" applyAlignment="1">
      <alignment horizontal="center" vertical="center" wrapText="1"/>
    </xf>
    <xf numFmtId="167" fontId="1" fillId="0" borderId="1" xfId="3"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9" fontId="1" fillId="0" borderId="37" xfId="3"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left" vertical="center" wrapText="1"/>
      <protection locked="0"/>
    </xf>
    <xf numFmtId="9" fontId="1" fillId="0" borderId="29" xfId="3" applyFont="1" applyFill="1" applyBorder="1" applyAlignment="1" applyProtection="1">
      <alignment horizontal="center" vertical="center" wrapText="1"/>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0" fontId="1" fillId="16" borderId="1" xfId="0" applyFont="1" applyFill="1" applyBorder="1" applyAlignment="1">
      <alignment horizontal="center" vertical="center" wrapText="1"/>
    </xf>
    <xf numFmtId="9" fontId="1" fillId="0" borderId="10" xfId="3" applyFont="1" applyFill="1" applyBorder="1" applyAlignment="1" applyProtection="1">
      <alignment horizontal="center" vertical="center"/>
    </xf>
    <xf numFmtId="9" fontId="1" fillId="0" borderId="31" xfId="3" applyFont="1" applyFill="1" applyBorder="1" applyAlignment="1" applyProtection="1">
      <alignment horizontal="center" vertical="center"/>
    </xf>
    <xf numFmtId="9" fontId="1" fillId="0" borderId="28" xfId="0" applyNumberFormat="1" applyFont="1" applyBorder="1" applyAlignment="1">
      <alignment horizontal="center" vertical="center" wrapText="1"/>
    </xf>
    <xf numFmtId="9" fontId="1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29" xfId="0" applyFont="1" applyBorder="1" applyAlignment="1" applyProtection="1">
      <alignment vertical="center" wrapText="1"/>
      <protection locked="0"/>
    </xf>
    <xf numFmtId="0" fontId="1" fillId="0" borderId="29" xfId="0" applyFont="1" applyBorder="1" applyAlignment="1" applyProtection="1">
      <alignment horizontal="left" wrapText="1"/>
      <protection locked="0"/>
    </xf>
    <xf numFmtId="0" fontId="5" fillId="0" borderId="1" xfId="0" applyFont="1" applyBorder="1" applyAlignment="1">
      <alignment vertical="top" wrapText="1"/>
    </xf>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4" applyFont="1" applyFill="1" applyBorder="1" applyAlignment="1">
      <alignment horizontal="center" vertical="center" wrapText="1"/>
    </xf>
    <xf numFmtId="0" fontId="0" fillId="0" borderId="0" xfId="0" applyAlignment="1" applyProtection="1">
      <alignment vertical="center" wrapText="1"/>
      <protection locked="0"/>
    </xf>
    <xf numFmtId="0" fontId="1" fillId="2" borderId="1" xfId="0" applyFont="1" applyFill="1" applyBorder="1" applyAlignment="1">
      <alignment horizontal="center" vertical="center" wrapText="1"/>
    </xf>
    <xf numFmtId="0" fontId="0" fillId="2" borderId="1" xfId="0" applyFill="1" applyBorder="1" applyAlignment="1" applyProtection="1">
      <alignment vertical="center" wrapText="1"/>
      <protection locked="0"/>
    </xf>
    <xf numFmtId="0" fontId="1" fillId="0" borderId="1" xfId="0" applyFont="1" applyBorder="1" applyAlignment="1">
      <alignment horizontal="center" vertical="center" wrapText="1"/>
    </xf>
    <xf numFmtId="9" fontId="2" fillId="19" borderId="1" xfId="0" applyNumberFormat="1" applyFont="1" applyFill="1" applyBorder="1" applyAlignment="1">
      <alignment horizontal="center" vertical="center" wrapText="1"/>
    </xf>
    <xf numFmtId="9" fontId="1" fillId="0" borderId="1" xfId="0" applyNumberFormat="1" applyFont="1" applyBorder="1" applyAlignment="1" applyProtection="1">
      <alignment horizontal="center" vertical="center" wrapText="1"/>
      <protection locked="0"/>
    </xf>
    <xf numFmtId="0" fontId="1" fillId="0" borderId="7" xfId="0" applyFont="1" applyBorder="1" applyAlignment="1">
      <alignment vertical="center" wrapText="1"/>
    </xf>
    <xf numFmtId="0" fontId="51" fillId="2" borderId="1" xfId="0" applyFont="1" applyFill="1" applyBorder="1" applyAlignment="1" applyProtection="1">
      <alignment horizontal="center" vertical="center" wrapText="1"/>
      <protection locked="0"/>
    </xf>
    <xf numFmtId="49" fontId="5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vertical="center" wrapText="1"/>
      <protection locked="0"/>
    </xf>
    <xf numFmtId="0" fontId="1" fillId="13" borderId="1" xfId="0" applyFont="1" applyFill="1" applyBorder="1" applyAlignment="1">
      <alignment vertical="center" wrapText="1"/>
    </xf>
    <xf numFmtId="9" fontId="2" fillId="2" borderId="1" xfId="0" applyNumberFormat="1" applyFont="1" applyFill="1" applyBorder="1" applyAlignment="1">
      <alignment vertical="center" wrapText="1"/>
    </xf>
    <xf numFmtId="1" fontId="1" fillId="0" borderId="1" xfId="0" applyNumberFormat="1" applyFont="1" applyBorder="1" applyAlignment="1">
      <alignment vertical="center" wrapText="1"/>
    </xf>
    <xf numFmtId="1" fontId="5" fillId="0" borderId="1" xfId="0" applyNumberFormat="1" applyFont="1" applyBorder="1" applyAlignment="1" applyProtection="1">
      <alignment vertical="center" wrapText="1"/>
      <protection locked="0"/>
    </xf>
    <xf numFmtId="0" fontId="1" fillId="2" borderId="29" xfId="0"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9" fontId="1" fillId="6" borderId="1" xfId="3"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top" wrapText="1"/>
    </xf>
    <xf numFmtId="0" fontId="0" fillId="13" borderId="0" xfId="0" applyFill="1" applyAlignment="1">
      <alignment horizontal="justify" vertical="center"/>
    </xf>
    <xf numFmtId="9" fontId="1" fillId="6" borderId="1" xfId="3" applyFont="1" applyFill="1" applyBorder="1" applyAlignment="1" applyProtection="1">
      <alignment horizontal="center" vertical="center" wrapText="1"/>
    </xf>
    <xf numFmtId="0" fontId="5" fillId="2" borderId="5" xfId="0" applyFont="1" applyFill="1" applyBorder="1" applyAlignment="1">
      <alignment horizontal="center" wrapText="1"/>
    </xf>
    <xf numFmtId="0" fontId="3" fillId="6" borderId="1" xfId="0"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3" fontId="3" fillId="6"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0" fontId="1" fillId="2" borderId="1" xfId="2" applyFont="1" applyFill="1" applyBorder="1" applyAlignment="1">
      <alignment vertical="center" wrapText="1"/>
    </xf>
    <xf numFmtId="1"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5" fillId="2" borderId="1" xfId="0" applyFont="1" applyFill="1" applyBorder="1" applyAlignment="1">
      <alignment wrapText="1"/>
    </xf>
    <xf numFmtId="0" fontId="5" fillId="2" borderId="0" xfId="0" applyFont="1" applyFill="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 xfId="2" applyFont="1" applyBorder="1" applyAlignment="1">
      <alignment horizontal="center" vertical="center" wrapText="1"/>
    </xf>
    <xf numFmtId="0" fontId="1" fillId="0" borderId="29" xfId="2"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0" borderId="1" xfId="0" applyFont="1" applyBorder="1" applyAlignment="1">
      <alignment horizontal="left" vertical="top" wrapText="1"/>
    </xf>
    <xf numFmtId="0" fontId="13" fillId="2" borderId="1" xfId="0" applyFont="1" applyFill="1" applyBorder="1" applyAlignment="1">
      <alignment horizontal="center" vertical="center" wrapText="1"/>
    </xf>
    <xf numFmtId="0" fontId="47" fillId="2" borderId="1" xfId="0" applyFont="1" applyFill="1" applyBorder="1" applyAlignment="1">
      <alignment horizontal="justify" vertical="center" wrapText="1"/>
    </xf>
    <xf numFmtId="0" fontId="49"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top" wrapText="1"/>
    </xf>
    <xf numFmtId="0" fontId="23"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14" fillId="2" borderId="1" xfId="1" applyFont="1" applyFill="1" applyBorder="1" applyAlignment="1">
      <alignment horizontal="center" vertical="center" wrapText="1"/>
    </xf>
    <xf numFmtId="0" fontId="50" fillId="2" borderId="1" xfId="0" applyFont="1" applyFill="1" applyBorder="1" applyAlignment="1">
      <alignment horizontal="center" vertical="center" wrapText="1"/>
    </xf>
    <xf numFmtId="0" fontId="3" fillId="17" borderId="5" xfId="0" applyFont="1" applyFill="1" applyBorder="1" applyAlignment="1">
      <alignment horizontal="justify" vertical="center" wrapText="1"/>
    </xf>
    <xf numFmtId="0" fontId="3" fillId="17" borderId="1" xfId="0" applyFont="1" applyFill="1" applyBorder="1" applyAlignment="1">
      <alignment horizontal="justify" vertical="center" wrapText="1"/>
    </xf>
    <xf numFmtId="0" fontId="3" fillId="18" borderId="1" xfId="0" applyFont="1" applyFill="1" applyBorder="1" applyAlignment="1">
      <alignment horizontal="left" vertical="center" wrapText="1"/>
    </xf>
    <xf numFmtId="0" fontId="3" fillId="19" borderId="1" xfId="0" applyFont="1" applyFill="1" applyBorder="1" applyAlignment="1">
      <alignment horizontal="left" vertical="center" wrapText="1"/>
    </xf>
    <xf numFmtId="0" fontId="39" fillId="20" borderId="1" xfId="0" applyFont="1" applyFill="1" applyBorder="1" applyAlignment="1">
      <alignment horizontal="justify" vertical="center" wrapText="1"/>
    </xf>
    <xf numFmtId="9" fontId="2" fillId="0" borderId="12" xfId="3" applyFont="1" applyFill="1" applyBorder="1" applyAlignment="1" applyProtection="1">
      <alignment horizontal="center" vertical="center" wrapText="1"/>
    </xf>
    <xf numFmtId="1" fontId="0" fillId="0" borderId="13" xfId="0" applyNumberFormat="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9" fontId="2" fillId="3" borderId="1" xfId="0" applyNumberFormat="1"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9" fontId="2" fillId="3" borderId="10" xfId="3" applyFont="1" applyFill="1" applyBorder="1" applyAlignment="1" applyProtection="1">
      <alignment horizontal="center" vertical="center" wrapText="1"/>
    </xf>
    <xf numFmtId="1" fontId="2" fillId="17" borderId="1" xfId="0" applyNumberFormat="1" applyFont="1" applyFill="1" applyBorder="1" applyAlignment="1" applyProtection="1">
      <alignment horizontal="center" vertical="center" wrapText="1"/>
      <protection locked="0"/>
    </xf>
    <xf numFmtId="9" fontId="2" fillId="17" borderId="1" xfId="0" applyNumberFormat="1"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9" fontId="2" fillId="17" borderId="10" xfId="3" applyFont="1" applyFill="1" applyBorder="1" applyAlignment="1" applyProtection="1">
      <alignment horizontal="center" vertical="center" wrapText="1"/>
    </xf>
    <xf numFmtId="1" fontId="2" fillId="18" borderId="1" xfId="0" applyNumberFormat="1" applyFont="1" applyFill="1" applyBorder="1" applyAlignment="1" applyProtection="1">
      <alignment horizontal="center" vertical="center" wrapText="1"/>
      <protection locked="0"/>
    </xf>
    <xf numFmtId="9" fontId="2" fillId="18" borderId="1" xfId="0" applyNumberFormat="1" applyFont="1" applyFill="1" applyBorder="1" applyAlignment="1">
      <alignment horizontal="center" vertical="center" wrapText="1"/>
    </xf>
    <xf numFmtId="0" fontId="1" fillId="18" borderId="1" xfId="0" applyFont="1" applyFill="1" applyBorder="1" applyAlignment="1" applyProtection="1">
      <alignment horizontal="center" vertical="center" wrapText="1"/>
      <protection locked="0"/>
    </xf>
    <xf numFmtId="9" fontId="2" fillId="18" borderId="10" xfId="3" applyFont="1" applyFill="1" applyBorder="1" applyAlignment="1" applyProtection="1">
      <alignment horizontal="center" vertical="center" wrapText="1"/>
    </xf>
    <xf numFmtId="1" fontId="2" fillId="20" borderId="1" xfId="0" applyNumberFormat="1" applyFont="1" applyFill="1" applyBorder="1" applyAlignment="1" applyProtection="1">
      <alignment horizontal="center" vertical="center" wrapText="1"/>
      <protection locked="0"/>
    </xf>
    <xf numFmtId="9" fontId="2" fillId="20" borderId="1" xfId="0" applyNumberFormat="1" applyFont="1" applyFill="1" applyBorder="1" applyAlignment="1">
      <alignment horizontal="center" vertical="center" wrapText="1"/>
    </xf>
    <xf numFmtId="0" fontId="1" fillId="20" borderId="1" xfId="0" applyFont="1" applyFill="1" applyBorder="1" applyAlignment="1" applyProtection="1">
      <alignment horizontal="center" vertical="center" wrapText="1"/>
      <protection locked="0"/>
    </xf>
    <xf numFmtId="9" fontId="2" fillId="20" borderId="10" xfId="3"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1" fillId="2" borderId="1"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37" xfId="0" applyFont="1" applyBorder="1" applyAlignment="1">
      <alignment horizontal="center" vertical="center" wrapText="1"/>
    </xf>
    <xf numFmtId="9" fontId="1" fillId="0" borderId="38" xfId="3" applyFont="1" applyFill="1" applyBorder="1" applyAlignment="1" applyProtection="1">
      <alignment horizontal="center" vertical="center"/>
    </xf>
    <xf numFmtId="9" fontId="2" fillId="0" borderId="10" xfId="3" applyFont="1" applyFill="1" applyBorder="1" applyAlignment="1" applyProtection="1">
      <alignment horizontal="center" vertical="center" wrapText="1"/>
    </xf>
    <xf numFmtId="0" fontId="0" fillId="0" borderId="28" xfId="0" applyBorder="1" applyAlignment="1" applyProtection="1">
      <alignment wrapText="1"/>
      <protection locked="0"/>
    </xf>
    <xf numFmtId="0" fontId="0" fillId="2" borderId="5" xfId="0" applyFill="1" applyBorder="1" applyAlignment="1" applyProtection="1">
      <alignment wrapText="1"/>
      <protection locked="0"/>
    </xf>
    <xf numFmtId="0" fontId="3" fillId="2" borderId="1" xfId="0" applyFont="1" applyFill="1" applyBorder="1" applyAlignment="1">
      <alignment horizontal="center" vertical="center" wrapText="1"/>
    </xf>
    <xf numFmtId="0" fontId="14" fillId="0" borderId="28" xfId="0" applyFont="1" applyBorder="1" applyAlignment="1" applyProtection="1">
      <alignment wrapText="1"/>
      <protection locked="0"/>
    </xf>
    <xf numFmtId="0" fontId="1" fillId="2" borderId="1" xfId="2" applyFont="1" applyFill="1" applyBorder="1" applyAlignment="1">
      <alignment horizontal="center" vertical="center" wrapText="1"/>
    </xf>
    <xf numFmtId="0" fontId="40" fillId="2" borderId="5"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left" vertical="center" wrapText="1"/>
      <protection locked="0"/>
    </xf>
    <xf numFmtId="49" fontId="1" fillId="0" borderId="29" xfId="0" applyNumberFormat="1" applyFont="1" applyBorder="1" applyAlignment="1" applyProtection="1">
      <alignment vertical="center" wrapText="1"/>
      <protection locked="0"/>
    </xf>
    <xf numFmtId="0" fontId="1" fillId="8" borderId="8" xfId="0"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9" xfId="1" applyFont="1" applyFill="1" applyBorder="1" applyAlignment="1">
      <alignment vertical="center" wrapText="1"/>
    </xf>
    <xf numFmtId="0" fontId="0" fillId="8" borderId="1" xfId="0" applyFill="1" applyBorder="1" applyAlignment="1" applyProtection="1">
      <alignment vertical="center" wrapText="1"/>
      <protection locked="0"/>
    </xf>
    <xf numFmtId="0" fontId="6" fillId="8" borderId="8" xfId="0" applyFont="1" applyFill="1" applyBorder="1" applyAlignment="1" applyProtection="1">
      <alignment vertical="center" wrapText="1"/>
      <protection locked="0"/>
    </xf>
    <xf numFmtId="0" fontId="6" fillId="8" borderId="8"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 fillId="8" borderId="1" xfId="0"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0" fontId="1" fillId="2" borderId="29"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5" fillId="0" borderId="1" xfId="0" applyFont="1" applyBorder="1" applyAlignment="1">
      <alignment horizontal="left" vertical="center" wrapText="1" indent="2"/>
    </xf>
    <xf numFmtId="0" fontId="1" fillId="0" borderId="1" xfId="0" applyFont="1" applyBorder="1" applyAlignment="1">
      <alignment vertical="center" wrapText="1"/>
    </xf>
    <xf numFmtId="0" fontId="1" fillId="0" borderId="5" xfId="0" applyFont="1" applyBorder="1" applyAlignment="1">
      <alignment vertical="center" wrapText="1"/>
    </xf>
    <xf numFmtId="9" fontId="2" fillId="0" borderId="1" xfId="0" applyNumberFormat="1" applyFont="1" applyBorder="1" applyAlignment="1">
      <alignment vertical="center" wrapText="1"/>
    </xf>
    <xf numFmtId="9" fontId="2" fillId="0" borderId="1" xfId="3" applyFont="1" applyFill="1" applyBorder="1" applyAlignment="1" applyProtection="1">
      <alignment vertical="center" wrapText="1"/>
    </xf>
    <xf numFmtId="1"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vertical="center" wrapText="1"/>
    </xf>
    <xf numFmtId="1" fontId="0" fillId="0" borderId="1" xfId="0" applyNumberFormat="1" applyBorder="1" applyAlignment="1" applyProtection="1">
      <alignment vertical="center" wrapText="1"/>
      <protection locked="0"/>
    </xf>
    <xf numFmtId="9" fontId="53" fillId="2" borderId="29" xfId="3" applyFont="1" applyFill="1" applyBorder="1" applyAlignment="1" applyProtection="1">
      <alignment horizontal="center" vertical="center" wrapText="1"/>
    </xf>
    <xf numFmtId="0" fontId="39" fillId="2" borderId="1" xfId="0" applyFont="1" applyFill="1" applyBorder="1" applyAlignment="1">
      <alignment horizontal="center" vertical="center" wrapText="1"/>
    </xf>
    <xf numFmtId="9" fontId="53" fillId="2" borderId="1" xfId="0" applyNumberFormat="1"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1" fontId="0" fillId="0" borderId="1" xfId="0" applyNumberFormat="1" applyBorder="1" applyAlignment="1">
      <alignment horizontal="center" vertical="center" wrapText="1"/>
    </xf>
    <xf numFmtId="3"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0" fontId="0" fillId="0" borderId="1" xfId="0" applyBorder="1" applyAlignment="1">
      <alignment horizontal="left" vertical="center" wrapText="1"/>
    </xf>
    <xf numFmtId="1" fontId="0" fillId="0" borderId="29" xfId="0" applyNumberFormat="1" applyBorder="1" applyAlignment="1">
      <alignment horizontal="center" vertical="center" wrapText="1"/>
    </xf>
    <xf numFmtId="9" fontId="2" fillId="2" borderId="1" xfId="0" applyNumberFormat="1" applyFont="1" applyFill="1" applyBorder="1" applyAlignment="1">
      <alignment horizontal="center" vertical="center" wrapText="1"/>
    </xf>
    <xf numFmtId="166" fontId="0" fillId="0" borderId="1" xfId="0" applyNumberFormat="1" applyBorder="1" applyAlignment="1" applyProtection="1">
      <alignment horizontal="center" vertical="center" wrapText="1"/>
      <protection locked="0"/>
    </xf>
    <xf numFmtId="1" fontId="0" fillId="0" borderId="29" xfId="0" applyNumberFormat="1" applyBorder="1" applyAlignment="1" applyProtection="1">
      <alignment horizontal="center" vertical="center" wrapText="1"/>
      <protection locked="0"/>
    </xf>
    <xf numFmtId="0" fontId="0" fillId="0" borderId="1" xfId="0" applyBorder="1" applyAlignment="1">
      <alignment horizontal="left" vertical="top" wrapText="1"/>
    </xf>
    <xf numFmtId="0" fontId="0" fillId="0" borderId="0" xfId="0" applyAlignment="1" applyProtection="1">
      <alignment vertical="top" wrapText="1"/>
      <protection locked="0"/>
    </xf>
    <xf numFmtId="0" fontId="0" fillId="0" borderId="1" xfId="0" applyBorder="1" applyAlignment="1" applyProtection="1">
      <alignment horizontal="left" vertical="top" wrapText="1"/>
      <protection locked="0"/>
    </xf>
    <xf numFmtId="0" fontId="1" fillId="6" borderId="1" xfId="0" applyFont="1" applyFill="1" applyBorder="1" applyAlignment="1">
      <alignment horizontal="center" vertical="center" wrapText="1"/>
    </xf>
    <xf numFmtId="0" fontId="0" fillId="0" borderId="1" xfId="0" applyBorder="1" applyAlignment="1" applyProtection="1">
      <alignment vertical="top" wrapText="1"/>
      <protection locked="0"/>
    </xf>
    <xf numFmtId="0" fontId="1" fillId="6" borderId="1" xfId="0" applyFont="1" applyFill="1" applyBorder="1" applyAlignment="1">
      <alignment vertical="center" wrapText="1"/>
    </xf>
    <xf numFmtId="0" fontId="0" fillId="0" borderId="1" xfId="0" applyBorder="1" applyAlignment="1">
      <alignment vertical="top" wrapText="1"/>
    </xf>
    <xf numFmtId="49" fontId="0" fillId="2" borderId="1" xfId="0" applyNumberFormat="1" applyFill="1" applyBorder="1" applyAlignment="1" applyProtection="1">
      <alignment wrapText="1"/>
      <protection locked="0"/>
    </xf>
    <xf numFmtId="0" fontId="6"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39" fillId="2" borderId="1" xfId="0" applyFont="1" applyFill="1" applyBorder="1" applyAlignment="1">
      <alignment horizontal="center" vertical="center"/>
    </xf>
    <xf numFmtId="0" fontId="0" fillId="2" borderId="1" xfId="0" applyFill="1" applyBorder="1" applyAlignment="1">
      <alignment vertical="top" wrapText="1"/>
    </xf>
    <xf numFmtId="169" fontId="4" fillId="0" borderId="1" xfId="13" applyFont="1" applyFill="1" applyBorder="1" applyAlignment="1">
      <alignment horizontal="center" vertical="center" wrapText="1"/>
    </xf>
    <xf numFmtId="0" fontId="52" fillId="0" borderId="1" xfId="0" applyFont="1" applyBorder="1" applyAlignment="1">
      <alignment vertical="top" wrapText="1"/>
    </xf>
    <xf numFmtId="9" fontId="2" fillId="0" borderId="1" xfId="0" applyNumberFormat="1" applyFont="1" applyBorder="1" applyAlignment="1">
      <alignment horizontal="center" vertical="center" wrapText="1"/>
    </xf>
    <xf numFmtId="0" fontId="3" fillId="2" borderId="30" xfId="0" applyFont="1" applyFill="1" applyBorder="1" applyAlignment="1">
      <alignment horizontal="center" vertical="center" wrapText="1"/>
    </xf>
    <xf numFmtId="0" fontId="3" fillId="0" borderId="1" xfId="0" applyFont="1" applyBorder="1" applyAlignment="1">
      <alignment horizontal="center" vertical="center" wrapText="1"/>
    </xf>
    <xf numFmtId="9" fontId="1" fillId="0" borderId="31" xfId="3" applyFont="1" applyFill="1" applyBorder="1" applyAlignment="1" applyProtection="1">
      <alignment horizontal="center" vertical="center" wrapText="1"/>
    </xf>
    <xf numFmtId="0" fontId="1" fillId="8" borderId="12" xfId="0" applyFont="1" applyFill="1" applyBorder="1" applyAlignment="1">
      <alignment horizontal="center" vertical="center" wrapText="1"/>
    </xf>
    <xf numFmtId="0" fontId="1" fillId="0" borderId="13" xfId="0" applyFont="1" applyBorder="1" applyAlignment="1">
      <alignment horizontal="center" vertical="center" wrapText="1"/>
    </xf>
    <xf numFmtId="1" fontId="1" fillId="3" borderId="1" xfId="0" applyNumberFormat="1" applyFont="1" applyFill="1" applyBorder="1" applyAlignment="1" applyProtection="1">
      <alignment horizontal="center" vertical="center" wrapText="1"/>
      <protection locked="0"/>
    </xf>
    <xf numFmtId="1" fontId="1" fillId="17" borderId="1" xfId="0" applyNumberFormat="1" applyFont="1" applyFill="1" applyBorder="1" applyAlignment="1" applyProtection="1">
      <alignment horizontal="center" vertical="center" wrapText="1"/>
      <protection locked="0"/>
    </xf>
    <xf numFmtId="0" fontId="5" fillId="17" borderId="0" xfId="0" applyFont="1" applyFill="1" applyAlignment="1" applyProtection="1">
      <alignment wrapText="1"/>
      <protection locked="0"/>
    </xf>
    <xf numFmtId="1" fontId="5" fillId="23" borderId="1" xfId="0" applyNumberFormat="1" applyFont="1" applyFill="1" applyBorder="1" applyAlignment="1" applyProtection="1">
      <alignment horizontal="center" vertical="center" wrapText="1"/>
      <protection locked="0"/>
    </xf>
    <xf numFmtId="9" fontId="12" fillId="23" borderId="1" xfId="0" applyNumberFormat="1" applyFont="1" applyFill="1" applyBorder="1" applyAlignment="1">
      <alignment horizontal="center" vertical="center" wrapText="1"/>
    </xf>
    <xf numFmtId="0" fontId="5" fillId="23" borderId="1" xfId="0" applyFont="1" applyFill="1" applyBorder="1" applyAlignment="1" applyProtection="1">
      <alignment horizontal="center" vertical="center" wrapText="1"/>
      <protection locked="0"/>
    </xf>
    <xf numFmtId="9" fontId="2" fillId="23" borderId="10" xfId="3" applyFont="1" applyFill="1" applyBorder="1" applyAlignment="1" applyProtection="1">
      <alignment horizontal="center" vertical="center" wrapText="1"/>
    </xf>
    <xf numFmtId="1" fontId="1" fillId="23" borderId="1" xfId="0" applyNumberFormat="1" applyFont="1" applyFill="1" applyBorder="1" applyAlignment="1" applyProtection="1">
      <alignment horizontal="center" vertical="center" wrapText="1"/>
      <protection locked="0"/>
    </xf>
    <xf numFmtId="9" fontId="2" fillId="23" borderId="1" xfId="0" applyNumberFormat="1" applyFont="1" applyFill="1" applyBorder="1" applyAlignment="1">
      <alignment horizontal="center" vertical="center" wrapText="1"/>
    </xf>
    <xf numFmtId="0" fontId="1" fillId="23" borderId="1" xfId="0"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9" fontId="2" fillId="5" borderId="10" xfId="3" applyFont="1" applyFill="1" applyBorder="1" applyAlignment="1" applyProtection="1">
      <alignment horizontal="center" vertical="center" wrapText="1"/>
    </xf>
    <xf numFmtId="1" fontId="1" fillId="18" borderId="1" xfId="0" applyNumberFormat="1" applyFont="1" applyFill="1" applyBorder="1" applyAlignment="1" applyProtection="1">
      <alignment horizontal="center" vertical="center" wrapText="1"/>
      <protection locked="0"/>
    </xf>
    <xf numFmtId="1" fontId="1" fillId="22" borderId="1" xfId="0" applyNumberFormat="1" applyFont="1" applyFill="1" applyBorder="1" applyAlignment="1" applyProtection="1">
      <alignment horizontal="center" vertical="center" wrapText="1"/>
      <protection locked="0"/>
    </xf>
    <xf numFmtId="9" fontId="2" fillId="22" borderId="1" xfId="0" applyNumberFormat="1" applyFont="1" applyFill="1" applyBorder="1" applyAlignment="1">
      <alignment horizontal="center" vertical="center" wrapText="1"/>
    </xf>
    <xf numFmtId="0" fontId="1" fillId="22" borderId="1" xfId="0" applyFont="1" applyFill="1" applyBorder="1" applyAlignment="1" applyProtection="1">
      <alignment horizontal="center" vertical="center" wrapText="1"/>
      <protection locked="0"/>
    </xf>
    <xf numFmtId="9" fontId="2" fillId="22" borderId="10" xfId="3" applyFont="1" applyFill="1" applyBorder="1" applyAlignment="1" applyProtection="1">
      <alignment horizontal="center" vertical="center" wrapText="1"/>
    </xf>
    <xf numFmtId="9" fontId="1" fillId="22" borderId="1" xfId="0" applyNumberFormat="1"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19" borderId="8" xfId="0" applyFont="1" applyFill="1" applyBorder="1" applyAlignment="1">
      <alignment horizontal="center" vertical="center" wrapText="1"/>
    </xf>
    <xf numFmtId="0" fontId="56" fillId="19" borderId="1" xfId="0" applyFont="1" applyFill="1" applyBorder="1" applyAlignment="1">
      <alignment horizontal="center" vertical="center" wrapText="1"/>
    </xf>
    <xf numFmtId="9" fontId="2" fillId="19" borderId="1" xfId="3"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14" borderId="1" xfId="3" applyFont="1" applyFill="1" applyBorder="1" applyAlignment="1">
      <alignment horizontal="center" vertical="center" wrapText="1"/>
    </xf>
    <xf numFmtId="0" fontId="1" fillId="14" borderId="1" xfId="0" applyFont="1" applyFill="1" applyBorder="1" applyAlignment="1">
      <alignment horizontal="center" vertical="top" wrapText="1"/>
    </xf>
    <xf numFmtId="9" fontId="2" fillId="14" borderId="10" xfId="3" applyFont="1" applyFill="1" applyBorder="1" applyAlignment="1" applyProtection="1">
      <alignment horizontal="center" vertical="center" wrapText="1"/>
    </xf>
    <xf numFmtId="9" fontId="1" fillId="2" borderId="1" xfId="3" applyFont="1" applyFill="1" applyBorder="1" applyAlignment="1">
      <alignment horizontal="center" vertical="center" wrapText="1"/>
    </xf>
    <xf numFmtId="0" fontId="5" fillId="14" borderId="1" xfId="0" applyFont="1" applyFill="1" applyBorder="1" applyAlignment="1" applyProtection="1">
      <alignment horizontal="center" vertical="center" wrapText="1"/>
      <protection locked="0"/>
    </xf>
    <xf numFmtId="1" fontId="1" fillId="14" borderId="1" xfId="0" applyNumberFormat="1"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0" fontId="1" fillId="14" borderId="1" xfId="0" applyFont="1" applyFill="1" applyBorder="1" applyAlignment="1">
      <alignment vertical="center" wrapText="1"/>
    </xf>
    <xf numFmtId="0" fontId="3" fillId="14" borderId="1" xfId="0" applyFont="1" applyFill="1" applyBorder="1" applyAlignment="1">
      <alignment horizontal="center" vertical="center" wrapText="1"/>
    </xf>
    <xf numFmtId="9" fontId="1" fillId="14" borderId="1" xfId="3" applyFont="1" applyFill="1" applyBorder="1" applyAlignment="1" applyProtection="1">
      <alignment horizontal="center" vertical="center" wrapText="1"/>
    </xf>
    <xf numFmtId="0" fontId="2" fillId="19" borderId="1" xfId="0" applyFont="1" applyFill="1" applyBorder="1" applyAlignment="1">
      <alignment horizontal="left" vertical="center" wrapText="1"/>
    </xf>
    <xf numFmtId="0" fontId="1" fillId="14" borderId="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41" fillId="0" borderId="1" xfId="0" applyFont="1" applyBorder="1" applyAlignment="1">
      <alignment horizontal="center" vertical="center" wrapText="1"/>
    </xf>
    <xf numFmtId="0" fontId="0" fillId="0" borderId="13" xfId="0"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3"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14" fillId="8" borderId="5" xfId="0" applyFont="1" applyFill="1" applyBorder="1" applyAlignment="1" applyProtection="1">
      <alignment vertical="center" wrapText="1"/>
      <protection locked="0"/>
    </xf>
    <xf numFmtId="0" fontId="0" fillId="8" borderId="5" xfId="0" applyFill="1" applyBorder="1" applyAlignment="1" applyProtection="1">
      <alignment wrapText="1"/>
      <protection locked="0"/>
    </xf>
    <xf numFmtId="0" fontId="0" fillId="8" borderId="28" xfId="0" applyFill="1" applyBorder="1" applyAlignment="1" applyProtection="1">
      <alignment wrapText="1"/>
      <protection locked="0"/>
    </xf>
    <xf numFmtId="0" fontId="54" fillId="2" borderId="1" xfId="4" applyFont="1" applyFill="1" applyBorder="1" applyAlignment="1">
      <alignment horizontal="center" vertical="center" wrapText="1"/>
    </xf>
    <xf numFmtId="0" fontId="54" fillId="2" borderId="1" xfId="1" applyFont="1" applyFill="1" applyBorder="1" applyAlignment="1">
      <alignment horizontal="center" vertical="center" wrapText="1"/>
    </xf>
    <xf numFmtId="0" fontId="11" fillId="2" borderId="1" xfId="2" applyFont="1" applyFill="1" applyBorder="1" applyAlignment="1">
      <alignment horizontal="left" vertical="top" wrapText="1"/>
    </xf>
    <xf numFmtId="0" fontId="1" fillId="0" borderId="29" xfId="0" applyFont="1" applyBorder="1" applyAlignment="1">
      <alignment horizontal="left" vertical="center" wrapText="1"/>
    </xf>
    <xf numFmtId="0" fontId="57" fillId="2" borderId="1" xfId="0" applyFont="1" applyFill="1" applyBorder="1" applyAlignment="1">
      <alignment horizontal="justify" vertical="top"/>
    </xf>
    <xf numFmtId="0" fontId="11" fillId="2" borderId="1" xfId="2" applyFont="1" applyFill="1" applyBorder="1" applyAlignment="1">
      <alignment horizontal="center" vertical="top" wrapText="1"/>
    </xf>
    <xf numFmtId="0" fontId="11" fillId="0" borderId="1" xfId="2" applyFont="1" applyBorder="1" applyAlignment="1">
      <alignment horizontal="left" vertical="top" wrapText="1"/>
    </xf>
    <xf numFmtId="0" fontId="5" fillId="2" borderId="1" xfId="0" applyFont="1" applyFill="1" applyBorder="1" applyAlignment="1">
      <alignment horizontal="left" vertical="top" wrapText="1"/>
    </xf>
    <xf numFmtId="0" fontId="1" fillId="2" borderId="1" xfId="2" applyFont="1" applyFill="1" applyBorder="1" applyAlignment="1">
      <alignment horizontal="center" vertical="top" wrapText="1"/>
    </xf>
    <xf numFmtId="0" fontId="5" fillId="0" borderId="1" xfId="0" applyFont="1" applyBorder="1" applyAlignment="1">
      <alignment horizontal="left" vertical="center" wrapText="1"/>
    </xf>
    <xf numFmtId="0" fontId="5"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169" fontId="4" fillId="0" borderId="1" xfId="13" applyFont="1" applyBorder="1" applyAlignment="1" applyProtection="1">
      <alignment horizontal="center" vertical="center" wrapText="1"/>
      <protection locked="0"/>
    </xf>
    <xf numFmtId="169" fontId="4" fillId="0" borderId="13" xfId="13" applyFont="1" applyFill="1" applyBorder="1" applyAlignment="1" applyProtection="1">
      <alignment horizontal="center" vertical="center" wrapText="1"/>
      <protection locked="0"/>
    </xf>
    <xf numFmtId="169" fontId="4" fillId="0" borderId="1" xfId="13" applyFont="1" applyFill="1" applyBorder="1" applyAlignment="1" applyProtection="1">
      <alignment horizontal="center" vertical="center" wrapText="1"/>
      <protection locked="0"/>
    </xf>
    <xf numFmtId="0" fontId="5" fillId="0" borderId="1" xfId="0" applyFont="1" applyBorder="1" applyAlignment="1" applyProtection="1">
      <alignment vertical="top" wrapText="1"/>
      <protection locked="0"/>
    </xf>
    <xf numFmtId="0" fontId="5" fillId="0" borderId="1" xfId="0" applyFont="1" applyBorder="1" applyAlignment="1">
      <alignment horizontal="justify" vertical="top"/>
    </xf>
    <xf numFmtId="0" fontId="1" fillId="0" borderId="1" xfId="0" applyFont="1" applyBorder="1" applyAlignment="1">
      <alignment horizontal="center" vertical="top" wrapText="1"/>
    </xf>
    <xf numFmtId="0" fontId="55" fillId="0" borderId="1" xfId="0" applyFont="1" applyBorder="1" applyAlignment="1">
      <alignment vertical="top" wrapText="1"/>
    </xf>
    <xf numFmtId="0" fontId="6" fillId="0" borderId="1" xfId="0" applyFont="1" applyBorder="1" applyAlignment="1" applyProtection="1">
      <alignment horizontal="left" vertical="top" wrapText="1"/>
      <protection locked="0"/>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0" fontId="1" fillId="8" borderId="29" xfId="0" applyFont="1" applyFill="1" applyBorder="1" applyAlignment="1">
      <alignment horizontal="left" vertical="center" wrapText="1"/>
    </xf>
    <xf numFmtId="0" fontId="1" fillId="8" borderId="29" xfId="0" applyFont="1" applyFill="1" applyBorder="1" applyAlignment="1">
      <alignment horizontal="left" vertical="top" wrapText="1"/>
    </xf>
    <xf numFmtId="0" fontId="11" fillId="8" borderId="1" xfId="0" applyFont="1" applyFill="1" applyBorder="1" applyAlignment="1">
      <alignment horizontal="left" vertical="center" wrapText="1"/>
    </xf>
    <xf numFmtId="0" fontId="55" fillId="2" borderId="1" xfId="0" applyFont="1" applyFill="1" applyBorder="1" applyAlignment="1" applyProtection="1">
      <alignment horizontal="center" vertical="center" wrapText="1"/>
      <protection locked="0"/>
    </xf>
    <xf numFmtId="49" fontId="55" fillId="2"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lignment horizontal="center" vertical="center" wrapText="1"/>
    </xf>
    <xf numFmtId="9" fontId="16" fillId="2" borderId="1" xfId="3" applyFont="1" applyFill="1" applyBorder="1" applyAlignment="1" applyProtection="1">
      <alignment horizontal="center" vertical="center" wrapText="1"/>
    </xf>
    <xf numFmtId="0" fontId="23" fillId="0" borderId="0" xfId="0" applyFont="1" applyAlignment="1">
      <alignment horizontal="justify" vertical="top"/>
    </xf>
    <xf numFmtId="0" fontId="5" fillId="0" borderId="0" xfId="0" applyFont="1" applyAlignment="1">
      <alignment horizontal="justify" vertical="top"/>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 fillId="2" borderId="1" xfId="0" applyFont="1" applyFill="1" applyBorder="1" applyAlignment="1">
      <alignment horizontal="center" vertical="center" wrapText="1"/>
    </xf>
    <xf numFmtId="9" fontId="2" fillId="2" borderId="10" xfId="3"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24" borderId="8" xfId="0" applyFont="1" applyFill="1" applyBorder="1" applyAlignment="1">
      <alignment horizontal="center" vertical="center" wrapText="1"/>
    </xf>
    <xf numFmtId="0" fontId="49" fillId="25" borderId="1" xfId="0" applyFont="1" applyFill="1" applyBorder="1" applyAlignment="1">
      <alignment horizontal="center" vertical="center" wrapText="1"/>
    </xf>
    <xf numFmtId="0" fontId="23" fillId="26" borderId="35" xfId="0" applyFont="1" applyFill="1" applyBorder="1" applyAlignment="1">
      <alignment horizontal="left" vertical="center" wrapText="1"/>
    </xf>
    <xf numFmtId="0" fontId="59" fillId="19" borderId="5" xfId="0" applyFont="1" applyFill="1" applyBorder="1" applyAlignment="1" applyProtection="1">
      <alignment horizontal="center" vertical="center" wrapText="1"/>
      <protection locked="0"/>
    </xf>
    <xf numFmtId="0" fontId="23" fillId="27" borderId="35" xfId="0" applyFont="1" applyFill="1" applyBorder="1" applyAlignment="1">
      <alignment horizontal="left" vertical="center" wrapText="1"/>
    </xf>
    <xf numFmtId="0" fontId="23" fillId="19" borderId="35" xfId="0" applyFont="1" applyFill="1" applyBorder="1" applyAlignment="1">
      <alignment horizontal="left" vertical="center" wrapText="1"/>
    </xf>
    <xf numFmtId="0" fontId="49" fillId="19" borderId="1" xfId="0" applyFont="1" applyFill="1" applyBorder="1" applyAlignment="1">
      <alignment horizontal="center" vertical="center" wrapText="1"/>
    </xf>
    <xf numFmtId="0" fontId="23" fillId="26" borderId="35" xfId="0" applyFont="1" applyFill="1" applyBorder="1" applyAlignment="1">
      <alignment horizontal="center" vertical="center" wrapText="1"/>
    </xf>
    <xf numFmtId="0" fontId="49" fillId="19" borderId="8" xfId="0" applyFont="1" applyFill="1" applyBorder="1" applyAlignment="1" applyProtection="1">
      <alignment horizontal="center" vertical="center" wrapText="1"/>
      <protection locked="0"/>
    </xf>
    <xf numFmtId="0" fontId="60" fillId="19" borderId="5" xfId="0" applyFont="1" applyFill="1" applyBorder="1" applyAlignment="1" applyProtection="1">
      <alignment vertical="center" wrapText="1"/>
      <protection locked="0"/>
    </xf>
    <xf numFmtId="0" fontId="11" fillId="19" borderId="1" xfId="0" applyFont="1" applyFill="1" applyBorder="1" applyAlignment="1">
      <alignment horizontal="center" wrapText="1"/>
    </xf>
    <xf numFmtId="0" fontId="11" fillId="8" borderId="9" xfId="0" applyFont="1" applyFill="1" applyBorder="1" applyAlignment="1">
      <alignment horizontal="center" vertical="center" wrapText="1"/>
    </xf>
    <xf numFmtId="0" fontId="23" fillId="28" borderId="8" xfId="0" applyFont="1" applyFill="1" applyBorder="1" applyAlignment="1">
      <alignment horizontal="left" vertical="center" wrapText="1"/>
    </xf>
    <xf numFmtId="0" fontId="24" fillId="19" borderId="1" xfId="0" applyFont="1" applyFill="1" applyBorder="1" applyAlignment="1">
      <alignment horizontal="center" vertical="center" wrapText="1"/>
    </xf>
    <xf numFmtId="0" fontId="49" fillId="28" borderId="43" xfId="0" applyFont="1" applyFill="1" applyBorder="1" applyAlignment="1">
      <alignment horizontal="left" vertical="center" wrapText="1"/>
    </xf>
    <xf numFmtId="0" fontId="23" fillId="28" borderId="44" xfId="0" applyFont="1" applyFill="1" applyBorder="1" applyAlignment="1">
      <alignment horizontal="left" vertical="center" wrapText="1"/>
    </xf>
    <xf numFmtId="0" fontId="23" fillId="28" borderId="35" xfId="0" applyFont="1" applyFill="1" applyBorder="1" applyAlignment="1">
      <alignment horizontal="left" vertical="center" wrapText="1"/>
    </xf>
    <xf numFmtId="0" fontId="49" fillId="26" borderId="35" xfId="0" applyFont="1" applyFill="1" applyBorder="1" applyAlignment="1">
      <alignment vertical="center" wrapText="1"/>
    </xf>
    <xf numFmtId="0" fontId="11" fillId="3" borderId="8" xfId="0" applyFont="1" applyFill="1" applyBorder="1" applyAlignment="1">
      <alignment horizontal="center" vertical="center" wrapText="1"/>
    </xf>
    <xf numFmtId="0" fontId="61" fillId="3" borderId="1" xfId="0" applyFont="1" applyFill="1" applyBorder="1" applyAlignment="1">
      <alignment horizontal="center" wrapText="1"/>
    </xf>
    <xf numFmtId="0" fontId="61" fillId="3" borderId="1" xfId="0" applyFont="1" applyFill="1" applyBorder="1" applyAlignment="1">
      <alignment horizontal="center" vertical="center" wrapText="1"/>
    </xf>
    <xf numFmtId="0" fontId="62" fillId="3" borderId="1" xfId="0" applyFont="1" applyFill="1" applyBorder="1" applyAlignment="1">
      <alignment horizontal="justify" vertical="center" wrapText="1"/>
    </xf>
    <xf numFmtId="0" fontId="6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pplyProtection="1">
      <alignment horizontal="center" vertical="center" wrapText="1"/>
      <protection locked="0"/>
    </xf>
    <xf numFmtId="9" fontId="7" fillId="3" borderId="1" xfId="0" applyNumberFormat="1" applyFont="1" applyFill="1" applyBorder="1" applyAlignment="1">
      <alignment horizontal="center" vertical="center" wrapText="1"/>
    </xf>
    <xf numFmtId="9" fontId="7" fillId="3" borderId="1" xfId="3" applyFont="1" applyFill="1" applyBorder="1" applyAlignment="1" applyProtection="1">
      <alignment horizontal="center" vertical="center" wrapText="1"/>
    </xf>
    <xf numFmtId="0" fontId="61" fillId="17" borderId="0" xfId="0" applyFont="1" applyFill="1" applyAlignment="1">
      <alignment horizontal="center" vertical="center" wrapText="1"/>
    </xf>
    <xf numFmtId="0" fontId="62" fillId="17" borderId="5" xfId="0" applyFont="1" applyFill="1" applyBorder="1" applyAlignment="1">
      <alignment horizontal="justify" vertical="center" wrapText="1"/>
    </xf>
    <xf numFmtId="0" fontId="62" fillId="17" borderId="5" xfId="0" applyFont="1" applyFill="1" applyBorder="1" applyAlignment="1">
      <alignment horizontal="center" vertical="center" wrapText="1"/>
    </xf>
    <xf numFmtId="0" fontId="17" fillId="17" borderId="1" xfId="0" applyFont="1" applyFill="1" applyBorder="1" applyAlignment="1" applyProtection="1">
      <alignment horizontal="center" vertical="center" wrapText="1"/>
      <protection locked="0"/>
    </xf>
    <xf numFmtId="1" fontId="17" fillId="17" borderId="1" xfId="0" applyNumberFormat="1" applyFont="1" applyFill="1" applyBorder="1" applyAlignment="1" applyProtection="1">
      <alignment horizontal="center" vertical="center" wrapText="1"/>
      <protection locked="0"/>
    </xf>
    <xf numFmtId="9" fontId="17" fillId="17" borderId="1" xfId="0" applyNumberFormat="1" applyFont="1" applyFill="1" applyBorder="1" applyAlignment="1">
      <alignment horizontal="center" vertical="center" wrapText="1"/>
    </xf>
    <xf numFmtId="0" fontId="61" fillId="17" borderId="1" xfId="0" applyFont="1" applyFill="1" applyBorder="1" applyAlignment="1" applyProtection="1">
      <alignment horizontal="justify" vertical="center" wrapText="1"/>
      <protection locked="0"/>
    </xf>
    <xf numFmtId="9" fontId="17" fillId="17" borderId="1" xfId="3" applyFont="1" applyFill="1" applyBorder="1" applyAlignment="1" applyProtection="1">
      <alignment horizontal="center" vertical="center" wrapText="1"/>
    </xf>
    <xf numFmtId="0" fontId="7" fillId="17" borderId="1" xfId="0" applyFont="1" applyFill="1" applyBorder="1" applyAlignment="1" applyProtection="1">
      <alignment horizontal="center" vertical="center" wrapText="1"/>
      <protection locked="0"/>
    </xf>
    <xf numFmtId="1" fontId="7" fillId="17" borderId="1" xfId="0" applyNumberFormat="1" applyFont="1" applyFill="1" applyBorder="1" applyAlignment="1" applyProtection="1">
      <alignment horizontal="center" vertical="center" wrapText="1"/>
      <protection locked="0"/>
    </xf>
    <xf numFmtId="9" fontId="7" fillId="17" borderId="1" xfId="0" applyNumberFormat="1" applyFont="1" applyFill="1" applyBorder="1" applyAlignment="1">
      <alignment horizontal="center" vertical="center" wrapText="1"/>
    </xf>
    <xf numFmtId="0" fontId="62" fillId="17" borderId="1" xfId="0" applyFont="1" applyFill="1" applyBorder="1" applyAlignment="1" applyProtection="1">
      <alignment horizontal="center" wrapText="1"/>
      <protection locked="0"/>
    </xf>
    <xf numFmtId="9" fontId="7" fillId="17" borderId="1" xfId="3" applyFont="1" applyFill="1" applyBorder="1" applyAlignment="1" applyProtection="1">
      <alignment horizontal="center" vertical="center" wrapText="1"/>
    </xf>
    <xf numFmtId="0" fontId="61" fillId="17" borderId="1" xfId="0" applyFont="1" applyFill="1" applyBorder="1" applyAlignment="1">
      <alignment horizontal="center" vertical="center" wrapText="1"/>
    </xf>
    <xf numFmtId="1" fontId="7" fillId="17" borderId="8" xfId="0" applyNumberFormat="1" applyFont="1" applyFill="1" applyBorder="1" applyAlignment="1" applyProtection="1">
      <alignment horizontal="center" vertical="center" wrapText="1"/>
      <protection locked="0"/>
    </xf>
    <xf numFmtId="0" fontId="62" fillId="17" borderId="1" xfId="0" applyFont="1" applyFill="1" applyBorder="1" applyAlignment="1" applyProtection="1">
      <alignment horizontal="center" vertical="center" wrapText="1"/>
      <protection locked="0"/>
    </xf>
    <xf numFmtId="0" fontId="62" fillId="17" borderId="1" xfId="0" applyFont="1" applyFill="1" applyBorder="1" applyAlignment="1">
      <alignment vertical="center" wrapText="1"/>
    </xf>
    <xf numFmtId="0" fontId="62" fillId="17" borderId="1" xfId="0" applyFont="1" applyFill="1" applyBorder="1" applyAlignment="1">
      <alignment horizontal="justify" vertical="center" wrapText="1"/>
    </xf>
    <xf numFmtId="0" fontId="62" fillId="17" borderId="1" xfId="0" applyFont="1" applyFill="1" applyBorder="1" applyAlignment="1">
      <alignment horizontal="center" vertical="center" wrapText="1"/>
    </xf>
    <xf numFmtId="0" fontId="62" fillId="17" borderId="1" xfId="0" applyFont="1" applyFill="1" applyBorder="1" applyAlignment="1" applyProtection="1">
      <alignment horizontal="justify" vertical="center" wrapText="1"/>
      <protection locked="0"/>
    </xf>
    <xf numFmtId="0" fontId="62" fillId="18" borderId="1" xfId="0" applyFont="1" applyFill="1" applyBorder="1" applyAlignment="1">
      <alignment horizontal="justify" vertical="center" wrapText="1"/>
    </xf>
    <xf numFmtId="0" fontId="62" fillId="18" borderId="1" xfId="0" applyFont="1" applyFill="1" applyBorder="1" applyAlignment="1">
      <alignment horizontal="left" vertical="center" wrapText="1"/>
    </xf>
    <xf numFmtId="0" fontId="62" fillId="18" borderId="1" xfId="0" applyFont="1" applyFill="1" applyBorder="1" applyAlignment="1">
      <alignment horizontal="center" vertical="center" wrapText="1"/>
    </xf>
    <xf numFmtId="0" fontId="7" fillId="18" borderId="1" xfId="0" applyFont="1" applyFill="1" applyBorder="1" applyAlignment="1" applyProtection="1">
      <alignment horizontal="center" vertical="center" wrapText="1"/>
      <protection locked="0"/>
    </xf>
    <xf numFmtId="1" fontId="7" fillId="18" borderId="1" xfId="0" applyNumberFormat="1" applyFont="1" applyFill="1" applyBorder="1" applyAlignment="1" applyProtection="1">
      <alignment horizontal="center" vertical="center" wrapText="1"/>
      <protection locked="0"/>
    </xf>
    <xf numFmtId="1" fontId="7" fillId="18" borderId="8" xfId="0" applyNumberFormat="1" applyFont="1" applyFill="1" applyBorder="1" applyAlignment="1" applyProtection="1">
      <alignment horizontal="center" vertical="center" wrapText="1"/>
      <protection locked="0"/>
    </xf>
    <xf numFmtId="9" fontId="7" fillId="18" borderId="1" xfId="0" applyNumberFormat="1" applyFont="1" applyFill="1" applyBorder="1" applyAlignment="1">
      <alignment horizontal="center" vertical="center" wrapText="1"/>
    </xf>
    <xf numFmtId="0" fontId="62" fillId="18" borderId="1" xfId="0" applyFont="1" applyFill="1" applyBorder="1" applyAlignment="1" applyProtection="1">
      <alignment horizontal="justify" vertical="center" wrapText="1"/>
      <protection locked="0"/>
    </xf>
    <xf numFmtId="9" fontId="7" fillId="18" borderId="1" xfId="3" applyFont="1" applyFill="1" applyBorder="1" applyAlignment="1" applyProtection="1">
      <alignment horizontal="center" vertical="center" wrapText="1"/>
    </xf>
    <xf numFmtId="0" fontId="61" fillId="18" borderId="1" xfId="0" applyFont="1" applyFill="1" applyBorder="1" applyAlignment="1">
      <alignment horizontal="center" vertical="center" wrapText="1"/>
    </xf>
    <xf numFmtId="0" fontId="62" fillId="20" borderId="1" xfId="0" applyFont="1" applyFill="1" applyBorder="1" applyAlignment="1">
      <alignment horizontal="center" vertical="center" wrapText="1"/>
    </xf>
    <xf numFmtId="0" fontId="61" fillId="20" borderId="1" xfId="0" applyFont="1" applyFill="1" applyBorder="1" applyAlignment="1">
      <alignment horizontal="justify" vertical="center" wrapText="1"/>
    </xf>
    <xf numFmtId="0" fontId="7" fillId="20" borderId="1" xfId="0" applyFont="1" applyFill="1" applyBorder="1" applyAlignment="1" applyProtection="1">
      <alignment horizontal="center" vertical="center" wrapText="1"/>
      <protection locked="0"/>
    </xf>
    <xf numFmtId="1" fontId="7" fillId="20" borderId="1" xfId="0" applyNumberFormat="1" applyFont="1" applyFill="1" applyBorder="1" applyAlignment="1" applyProtection="1">
      <alignment horizontal="center" vertical="center" wrapText="1"/>
      <protection locked="0"/>
    </xf>
    <xf numFmtId="9" fontId="7" fillId="20" borderId="1" xfId="0" applyNumberFormat="1" applyFont="1" applyFill="1" applyBorder="1" applyAlignment="1">
      <alignment horizontal="center" vertical="center" wrapText="1"/>
    </xf>
    <xf numFmtId="0" fontId="62" fillId="20" borderId="1" xfId="0" applyFont="1" applyFill="1" applyBorder="1" applyAlignment="1" applyProtection="1">
      <alignment horizontal="center" vertical="center" wrapText="1"/>
      <protection locked="0"/>
    </xf>
    <xf numFmtId="9" fontId="7" fillId="20" borderId="1" xfId="3" applyFont="1" applyFill="1" applyBorder="1" applyAlignment="1" applyProtection="1">
      <alignment horizontal="center" vertical="center" wrapText="1"/>
    </xf>
    <xf numFmtId="0" fontId="61" fillId="20" borderId="1" xfId="0" applyFont="1" applyFill="1" applyBorder="1" applyAlignment="1" applyProtection="1">
      <alignment wrapText="1"/>
      <protection locked="0"/>
    </xf>
    <xf numFmtId="0" fontId="61" fillId="20" borderId="1" xfId="0" applyFont="1" applyFill="1" applyBorder="1" applyAlignment="1">
      <alignment horizontal="center" vertical="center" wrapText="1"/>
    </xf>
    <xf numFmtId="0" fontId="61" fillId="14" borderId="1" xfId="2"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1" fillId="14" borderId="1" xfId="0" applyFont="1" applyFill="1" applyBorder="1" applyAlignment="1">
      <alignment horizontal="left" vertical="center" wrapText="1"/>
    </xf>
    <xf numFmtId="0" fontId="61" fillId="14" borderId="12" xfId="0" applyFont="1" applyFill="1" applyBorder="1" applyAlignment="1">
      <alignment horizontal="center" vertical="center" wrapText="1"/>
    </xf>
    <xf numFmtId="0" fontId="17" fillId="14" borderId="1" xfId="0" applyFont="1" applyFill="1" applyBorder="1" applyAlignment="1" applyProtection="1">
      <alignment horizontal="center" vertical="center" wrapText="1"/>
      <protection locked="0"/>
    </xf>
    <xf numFmtId="1" fontId="17" fillId="14" borderId="1" xfId="0" applyNumberFormat="1" applyFont="1" applyFill="1" applyBorder="1" applyAlignment="1" applyProtection="1">
      <alignment horizontal="center" vertical="center" wrapText="1"/>
      <protection locked="0"/>
    </xf>
    <xf numFmtId="9" fontId="17" fillId="14" borderId="1" xfId="0" applyNumberFormat="1" applyFont="1" applyFill="1" applyBorder="1" applyAlignment="1">
      <alignment horizontal="center" vertical="center" wrapText="1"/>
    </xf>
    <xf numFmtId="0" fontId="61" fillId="14" borderId="1" xfId="0" applyFont="1" applyFill="1" applyBorder="1" applyAlignment="1" applyProtection="1">
      <alignment horizontal="justify" vertical="center" wrapText="1"/>
      <protection locked="0"/>
    </xf>
    <xf numFmtId="9" fontId="7" fillId="14" borderId="1" xfId="3" applyFont="1" applyFill="1" applyBorder="1" applyAlignment="1" applyProtection="1">
      <alignment horizontal="center" vertical="center" wrapText="1"/>
    </xf>
    <xf numFmtId="1" fontId="2" fillId="14" borderId="1" xfId="0" applyNumberFormat="1" applyFont="1" applyFill="1" applyBorder="1" applyAlignment="1" applyProtection="1">
      <alignment horizontal="center" vertical="center" wrapText="1"/>
      <protection locked="0"/>
    </xf>
    <xf numFmtId="9" fontId="2" fillId="14" borderId="1" xfId="0" applyNumberFormat="1" applyFont="1" applyFill="1" applyBorder="1" applyAlignment="1">
      <alignment horizontal="center" vertical="center" wrapText="1"/>
    </xf>
    <xf numFmtId="1" fontId="1" fillId="14" borderId="1" xfId="0" applyNumberFormat="1" applyFont="1" applyFill="1" applyBorder="1" applyAlignment="1" applyProtection="1">
      <alignment horizontal="center" vertical="center" wrapText="1"/>
      <protection locked="0"/>
    </xf>
    <xf numFmtId="0" fontId="61" fillId="14" borderId="1" xfId="0" applyFont="1" applyFill="1" applyBorder="1" applyAlignment="1" applyProtection="1">
      <alignment horizontal="center" vertical="center" wrapText="1"/>
      <protection locked="0"/>
    </xf>
    <xf numFmtId="0" fontId="11" fillId="18" borderId="1" xfId="0" applyFont="1" applyFill="1" applyBorder="1" applyAlignment="1" applyProtection="1">
      <alignment horizontal="center" vertical="center" wrapText="1"/>
      <protection locked="0"/>
    </xf>
    <xf numFmtId="0" fontId="11" fillId="17" borderId="1" xfId="0" applyFont="1" applyFill="1" applyBorder="1" applyAlignment="1" applyProtection="1">
      <alignment horizontal="center" vertical="center" wrapText="1"/>
      <protection locked="0"/>
    </xf>
    <xf numFmtId="0" fontId="11" fillId="14" borderId="1" xfId="0" applyFont="1" applyFill="1" applyBorder="1" applyAlignment="1" applyProtection="1">
      <alignment horizontal="center" vertical="center" wrapText="1"/>
      <protection locked="0"/>
    </xf>
    <xf numFmtId="9" fontId="2" fillId="20" borderId="1" xfId="3" applyFont="1" applyFill="1" applyBorder="1" applyAlignment="1" applyProtection="1">
      <alignment horizontal="center" vertical="center" wrapText="1"/>
    </xf>
    <xf numFmtId="0" fontId="1" fillId="2" borderId="13" xfId="0" applyFont="1" applyFill="1" applyBorder="1" applyAlignment="1">
      <alignment horizontal="center" vertical="center" wrapText="1"/>
    </xf>
    <xf numFmtId="9" fontId="2" fillId="0" borderId="29" xfId="0" applyNumberFormat="1" applyFont="1" applyBorder="1" applyAlignment="1">
      <alignment horizontal="center" vertical="center" wrapText="1"/>
    </xf>
    <xf numFmtId="0" fontId="0" fillId="0" borderId="1" xfId="0" applyBorder="1" applyAlignment="1">
      <alignment horizontal="center" vertical="center" wrapText="1"/>
    </xf>
    <xf numFmtId="9" fontId="53" fillId="3" borderId="1" xfId="3" applyFont="1" applyFill="1" applyBorder="1" applyAlignment="1" applyProtection="1">
      <alignment vertical="center" wrapText="1"/>
    </xf>
    <xf numFmtId="1" fontId="1" fillId="0" borderId="12"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49" fontId="1" fillId="2" borderId="1" xfId="0" applyNumberFormat="1" applyFont="1" applyFill="1" applyBorder="1" applyAlignment="1">
      <alignment horizontal="center" vertical="center" wrapText="1"/>
    </xf>
    <xf numFmtId="9" fontId="2" fillId="0" borderId="31" xfId="3"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14" fillId="0" borderId="1" xfId="0" applyFont="1" applyBorder="1" applyAlignment="1">
      <alignment vertical="top" wrapText="1"/>
    </xf>
    <xf numFmtId="0" fontId="68" fillId="0" borderId="1" xfId="0" applyFont="1" applyBorder="1" applyAlignment="1">
      <alignment vertical="top" wrapText="1"/>
    </xf>
    <xf numFmtId="1" fontId="54" fillId="2" borderId="1" xfId="1"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xf numFmtId="1" fontId="1" fillId="2" borderId="32" xfId="0" applyNumberFormat="1" applyFont="1" applyFill="1" applyBorder="1" applyAlignment="1">
      <alignment horizontal="center" vertical="center" wrapText="1"/>
    </xf>
    <xf numFmtId="1" fontId="5" fillId="2" borderId="29" xfId="0" applyNumberFormat="1" applyFont="1" applyFill="1" applyBorder="1" applyAlignment="1" applyProtection="1">
      <alignment horizontal="center" vertical="center" wrapText="1"/>
      <protection locked="0"/>
    </xf>
    <xf numFmtId="9" fontId="1" fillId="2" borderId="10" xfId="3" applyFont="1" applyFill="1" applyBorder="1" applyAlignment="1" applyProtection="1">
      <alignment horizontal="center" vertical="center" wrapText="1"/>
    </xf>
    <xf numFmtId="1" fontId="1" fillId="2" borderId="13"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1" fontId="1" fillId="2" borderId="13" xfId="0" applyNumberFormat="1"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0" xfId="0" applyFont="1" applyFill="1" applyBorder="1" applyAlignment="1" applyProtection="1">
      <alignment vertical="center" wrapText="1"/>
      <protection locked="0"/>
    </xf>
    <xf numFmtId="0" fontId="5" fillId="2" borderId="13" xfId="0" applyFont="1" applyFill="1" applyBorder="1" applyAlignment="1">
      <alignment horizontal="center" vertical="center" wrapText="1"/>
    </xf>
    <xf numFmtId="0" fontId="15" fillId="2" borderId="1" xfId="0" quotePrefix="1" applyFont="1" applyFill="1" applyBorder="1" applyAlignment="1">
      <alignment horizontal="center" vertical="center" wrapText="1"/>
    </xf>
    <xf numFmtId="9" fontId="2" fillId="2" borderId="28" xfId="0" applyNumberFormat="1" applyFont="1" applyFill="1" applyBorder="1" applyAlignment="1">
      <alignment horizontal="center" vertical="center" wrapText="1"/>
    </xf>
    <xf numFmtId="0" fontId="1" fillId="8" borderId="45" xfId="0" applyFont="1" applyFill="1" applyBorder="1" applyAlignment="1">
      <alignment horizontal="center" vertical="center" wrapText="1"/>
    </xf>
    <xf numFmtId="0" fontId="5" fillId="2" borderId="28" xfId="0" applyFont="1" applyFill="1" applyBorder="1" applyAlignment="1">
      <alignment horizontal="center" vertical="center" wrapText="1"/>
    </xf>
    <xf numFmtId="9" fontId="1" fillId="2" borderId="28" xfId="0" applyNumberFormat="1" applyFont="1" applyFill="1" applyBorder="1" applyAlignment="1">
      <alignment horizontal="center" vertical="center" wrapText="1"/>
    </xf>
    <xf numFmtId="0" fontId="5" fillId="2" borderId="37" xfId="0" applyFont="1" applyFill="1" applyBorder="1" applyAlignment="1">
      <alignment vertical="center"/>
    </xf>
    <xf numFmtId="0" fontId="5" fillId="2" borderId="28" xfId="0" applyFont="1" applyFill="1" applyBorder="1" applyAlignment="1">
      <alignment wrapText="1"/>
    </xf>
    <xf numFmtId="0" fontId="5" fillId="2" borderId="37" xfId="0" applyFont="1" applyFill="1" applyBorder="1" applyAlignment="1">
      <alignment horizontal="center" vertical="center"/>
    </xf>
    <xf numFmtId="9" fontId="1" fillId="2" borderId="37" xfId="3" applyFont="1" applyFill="1" applyBorder="1" applyAlignment="1" applyProtection="1">
      <alignment horizontal="center" vertical="center" wrapText="1"/>
    </xf>
    <xf numFmtId="1" fontId="1" fillId="2" borderId="28" xfId="0" applyNumberFormat="1" applyFont="1" applyFill="1" applyBorder="1" applyAlignment="1" applyProtection="1">
      <alignment horizontal="center" vertical="center" wrapText="1"/>
      <protection locked="0"/>
    </xf>
    <xf numFmtId="0" fontId="5"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5" fillId="2" borderId="1" xfId="0" quotePrefix="1" applyFont="1" applyFill="1" applyBorder="1" applyAlignment="1">
      <alignment horizontal="right" vertical="center" wrapText="1"/>
    </xf>
    <xf numFmtId="1" fontId="5" fillId="2" borderId="28" xfId="0" applyNumberFormat="1" applyFont="1" applyFill="1" applyBorder="1" applyAlignment="1" applyProtection="1">
      <alignment horizontal="center" vertical="center" wrapText="1"/>
      <protection locked="0"/>
    </xf>
    <xf numFmtId="0" fontId="72" fillId="2" borderId="1" xfId="0" applyFont="1" applyFill="1" applyBorder="1" applyAlignment="1" applyProtection="1">
      <alignment horizontal="left" vertical="center" wrapText="1"/>
      <protection locked="0"/>
    </xf>
    <xf numFmtId="0" fontId="1" fillId="0" borderId="28" xfId="0" applyFont="1" applyBorder="1" applyAlignment="1">
      <alignment horizontal="center" vertical="center" wrapText="1"/>
    </xf>
    <xf numFmtId="1" fontId="5" fillId="0" borderId="5" xfId="0" applyNumberFormat="1" applyFont="1" applyBorder="1" applyAlignment="1" applyProtection="1">
      <alignment horizontal="center" vertical="center" wrapText="1"/>
      <protection locked="0"/>
    </xf>
    <xf numFmtId="1" fontId="5" fillId="0" borderId="29" xfId="0" applyNumberFormat="1" applyFont="1" applyBorder="1" applyAlignment="1" applyProtection="1">
      <alignment horizontal="center" vertical="center" wrapText="1"/>
      <protection locked="0"/>
    </xf>
    <xf numFmtId="1" fontId="14" fillId="2" borderId="1" xfId="0" applyNumberFormat="1" applyFont="1" applyFill="1" applyBorder="1" applyAlignment="1" applyProtection="1">
      <alignment vertical="center" wrapText="1"/>
      <protection locked="0"/>
    </xf>
    <xf numFmtId="0" fontId="0" fillId="8" borderId="1" xfId="0" applyFill="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9"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1" fontId="0" fillId="0" borderId="5"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29" xfId="0" applyNumberFormat="1" applyBorder="1" applyAlignment="1" applyProtection="1">
      <alignment horizontal="center" vertical="center" wrapText="1"/>
      <protection locked="0"/>
    </xf>
    <xf numFmtId="9" fontId="2" fillId="2" borderId="5"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9" fontId="2" fillId="2" borderId="29"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5" fillId="8" borderId="1" xfId="0" applyFont="1" applyFill="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1" fontId="5" fillId="0" borderId="6" xfId="0" applyNumberFormat="1" applyFont="1" applyBorder="1" applyAlignment="1" applyProtection="1">
      <alignment horizontal="center" vertical="center" wrapText="1"/>
      <protection locked="0"/>
    </xf>
    <xf numFmtId="1" fontId="5" fillId="0" borderId="29" xfId="0" applyNumberFormat="1" applyFont="1" applyBorder="1" applyAlignment="1" applyProtection="1">
      <alignment horizontal="center" vertical="center" wrapText="1"/>
      <protection locked="0"/>
    </xf>
    <xf numFmtId="9" fontId="2" fillId="0" borderId="5"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15" fillId="0" borderId="1" xfId="0" applyFont="1" applyBorder="1" applyAlignment="1">
      <alignment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1" xfId="0" applyFont="1" applyBorder="1" applyAlignment="1">
      <alignment horizontal="left" vertical="center" wrapText="1" indent="2"/>
    </xf>
    <xf numFmtId="0" fontId="5" fillId="0" borderId="1" xfId="0" applyFont="1" applyBorder="1" applyAlignment="1">
      <alignment vertical="center" wrapText="1"/>
    </xf>
    <xf numFmtId="0" fontId="1" fillId="8" borderId="25"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2" borderId="1" xfId="0" applyFont="1" applyFill="1" applyBorder="1" applyAlignment="1">
      <alignment vertical="center" wrapText="1"/>
    </xf>
    <xf numFmtId="0" fontId="36" fillId="25" borderId="5" xfId="0" applyFont="1" applyFill="1" applyBorder="1" applyAlignment="1">
      <alignment horizontal="center" vertical="center" wrapText="1"/>
    </xf>
    <xf numFmtId="0" fontId="49" fillId="19" borderId="29" xfId="0" applyFont="1" applyFill="1" applyBorder="1"/>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21" borderId="1" xfId="0" applyFill="1" applyBorder="1" applyAlignment="1" applyProtection="1">
      <alignment horizontal="center" vertical="center" wrapText="1"/>
      <protection locked="0"/>
    </xf>
    <xf numFmtId="0" fontId="11" fillId="22" borderId="5" xfId="0" applyFont="1" applyFill="1" applyBorder="1" applyAlignment="1">
      <alignment horizontal="center" vertical="center" wrapText="1"/>
    </xf>
    <xf numFmtId="0" fontId="11" fillId="22" borderId="6" xfId="0" applyFont="1" applyFill="1" applyBorder="1" applyAlignment="1">
      <alignment horizontal="center" vertical="center" wrapText="1"/>
    </xf>
    <xf numFmtId="0" fontId="11" fillId="22" borderId="29"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11" fillId="14" borderId="29"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29" xfId="0" applyFont="1" applyFill="1" applyBorder="1" applyAlignment="1">
      <alignment horizontal="center" vertical="center" wrapText="1"/>
    </xf>
    <xf numFmtId="0" fontId="62" fillId="20" borderId="5" xfId="0" applyFont="1" applyFill="1" applyBorder="1" applyAlignment="1">
      <alignment horizontal="center" vertical="center" wrapText="1"/>
    </xf>
    <xf numFmtId="0" fontId="62" fillId="20" borderId="6" xfId="0" applyFont="1" applyFill="1" applyBorder="1" applyAlignment="1">
      <alignment horizontal="center" vertical="center" wrapText="1"/>
    </xf>
    <xf numFmtId="0" fontId="62" fillId="20" borderId="29"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wrapText="1"/>
    </xf>
    <xf numFmtId="1" fontId="5" fillId="0" borderId="25" xfId="0" applyNumberFormat="1" applyFont="1" applyBorder="1" applyAlignment="1" applyProtection="1">
      <alignment horizontal="center" vertical="center" wrapText="1"/>
      <protection locked="0"/>
    </xf>
    <xf numFmtId="1" fontId="5" fillId="0" borderId="32" xfId="0" applyNumberFormat="1" applyFont="1" applyBorder="1" applyAlignment="1" applyProtection="1">
      <alignment horizontal="center" vertical="center" wrapText="1"/>
      <protection locked="0"/>
    </xf>
    <xf numFmtId="1" fontId="5" fillId="0" borderId="5" xfId="0" applyNumberFormat="1" applyFont="1" applyBorder="1" applyAlignment="1" applyProtection="1">
      <alignment horizontal="center" vertical="center" wrapText="1"/>
      <protection locked="0"/>
    </xf>
    <xf numFmtId="9" fontId="1" fillId="2" borderId="5" xfId="0" applyNumberFormat="1" applyFont="1" applyFill="1" applyBorder="1" applyAlignment="1">
      <alignment horizontal="center" vertical="center" wrapText="1"/>
    </xf>
    <xf numFmtId="9" fontId="1" fillId="2" borderId="29" xfId="0" applyNumberFormat="1" applyFont="1" applyFill="1" applyBorder="1" applyAlignment="1">
      <alignment horizontal="center" vertical="center" wrapText="1"/>
    </xf>
    <xf numFmtId="0" fontId="1" fillId="0" borderId="28" xfId="0" applyFont="1" applyBorder="1" applyAlignment="1">
      <alignment horizontal="center" vertical="center" wrapText="1"/>
    </xf>
    <xf numFmtId="9" fontId="1" fillId="0" borderId="21"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2"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 fillId="2" borderId="5" xfId="0" applyFont="1" applyFill="1" applyBorder="1" applyAlignment="1">
      <alignment horizontal="justify" vertical="center" wrapText="1" readingOrder="1"/>
    </xf>
    <xf numFmtId="0" fontId="1" fillId="2" borderId="29" xfId="0" applyFont="1" applyFill="1" applyBorder="1" applyAlignment="1">
      <alignment horizontal="justify" vertical="center" wrapText="1" readingOrder="1"/>
    </xf>
    <xf numFmtId="1" fontId="1" fillId="0" borderId="12" xfId="0" applyNumberFormat="1" applyFont="1" applyBorder="1" applyAlignment="1">
      <alignment horizontal="center" vertical="center" wrapText="1"/>
    </xf>
    <xf numFmtId="0" fontId="2" fillId="2" borderId="12" xfId="0" applyFont="1" applyFill="1" applyBorder="1" applyAlignment="1">
      <alignment horizontal="left" vertical="justify" wrapText="1"/>
    </xf>
    <xf numFmtId="0" fontId="2" fillId="2" borderId="8" xfId="0" applyFont="1" applyFill="1" applyBorder="1" applyAlignment="1">
      <alignment horizontal="left" vertical="justify"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40" xfId="0" applyFont="1" applyBorder="1" applyAlignment="1">
      <alignment horizontal="center" vertical="center" wrapText="1"/>
    </xf>
    <xf numFmtId="0" fontId="2" fillId="0" borderId="3" xfId="0" applyFont="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29" xfId="3" applyFont="1" applyFill="1" applyBorder="1" applyAlignment="1" applyProtection="1">
      <alignment horizontal="center" vertical="center" wrapText="1"/>
    </xf>
    <xf numFmtId="0" fontId="0" fillId="0" borderId="1" xfId="0" applyBorder="1" applyAlignment="1">
      <alignment horizontal="center" wrapText="1"/>
    </xf>
    <xf numFmtId="0" fontId="7" fillId="2" borderId="1" xfId="0"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readingOrder="1"/>
    </xf>
    <xf numFmtId="0" fontId="1" fillId="2" borderId="29" xfId="0" applyFont="1" applyFill="1" applyBorder="1" applyAlignment="1">
      <alignment horizontal="center" vertical="center" wrapText="1" readingOrder="1"/>
    </xf>
    <xf numFmtId="0" fontId="1"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 fillId="2" borderId="1" xfId="4" applyFont="1" applyFill="1" applyBorder="1" applyAlignment="1">
      <alignment horizontal="center" vertical="center" wrapText="1"/>
    </xf>
    <xf numFmtId="0" fontId="61" fillId="20" borderId="5" xfId="0" applyFont="1" applyFill="1" applyBorder="1" applyAlignment="1">
      <alignment horizontal="center" vertical="center" wrapText="1"/>
    </xf>
    <xf numFmtId="0" fontId="61" fillId="20" borderId="2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13" xfId="0" applyFont="1" applyBorder="1" applyAlignment="1">
      <alignment horizontal="center" vertical="center" wrapText="1"/>
    </xf>
    <xf numFmtId="0" fontId="14" fillId="2" borderId="1" xfId="0" applyFont="1" applyFill="1" applyBorder="1" applyAlignment="1">
      <alignment horizont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top" wrapText="1"/>
    </xf>
    <xf numFmtId="0" fontId="0" fillId="0" borderId="1" xfId="0" applyBorder="1" applyAlignment="1">
      <alignment horizontal="center"/>
    </xf>
    <xf numFmtId="0" fontId="0" fillId="0" borderId="1" xfId="0" applyBorder="1" applyAlignment="1">
      <alignment horizontal="center" vertical="center" wrapText="1"/>
    </xf>
    <xf numFmtId="0" fontId="17" fillId="2" borderId="0" xfId="0" applyFont="1" applyFill="1" applyAlignment="1">
      <alignment horizontal="left"/>
    </xf>
    <xf numFmtId="0" fontId="19"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9" xfId="0" applyFont="1" applyBorder="1" applyAlignment="1">
      <alignment horizontal="center" vertical="center" wrapText="1"/>
    </xf>
    <xf numFmtId="0" fontId="23" fillId="2" borderId="1" xfId="0" applyFont="1" applyFill="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 fontId="31" fillId="0" borderId="33" xfId="0" applyNumberFormat="1" applyFont="1" applyBorder="1" applyAlignment="1">
      <alignment horizontal="center" vertical="center" wrapText="1"/>
    </xf>
    <xf numFmtId="1" fontId="31" fillId="0" borderId="35" xfId="0" applyNumberFormat="1"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5" fillId="12" borderId="0" xfId="0" applyFont="1" applyFill="1" applyAlignment="1">
      <alignment horizontal="left" vertical="center" wrapText="1"/>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25" fillId="0" borderId="8" xfId="0" applyFont="1" applyBorder="1" applyAlignment="1">
      <alignment horizontal="left" vertical="center" wrapText="1"/>
    </xf>
    <xf numFmtId="0" fontId="25" fillId="12" borderId="12" xfId="0" applyFont="1" applyFill="1" applyBorder="1" applyAlignment="1">
      <alignment horizontal="left" vertical="center" wrapText="1"/>
    </xf>
    <xf numFmtId="0" fontId="25" fillId="12" borderId="11" xfId="0" applyFont="1" applyFill="1" applyBorder="1" applyAlignment="1">
      <alignment horizontal="left" vertical="center" wrapText="1"/>
    </xf>
    <xf numFmtId="0" fontId="25" fillId="12" borderId="8"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73" fillId="29" borderId="46" xfId="0" applyFont="1" applyFill="1" applyBorder="1" applyAlignment="1">
      <alignment horizontal="center" vertical="center" wrapText="1"/>
    </xf>
    <xf numFmtId="0" fontId="74" fillId="30" borderId="35" xfId="0" applyFont="1" applyFill="1" applyBorder="1" applyAlignment="1">
      <alignment horizontal="center" vertical="center" wrapText="1"/>
    </xf>
    <xf numFmtId="0" fontId="74" fillId="30" borderId="36" xfId="0" applyFont="1" applyFill="1" applyBorder="1" applyAlignment="1">
      <alignment horizontal="center" wrapText="1"/>
    </xf>
    <xf numFmtId="0" fontId="74" fillId="30" borderId="36" xfId="0" applyFont="1" applyFill="1" applyBorder="1" applyAlignment="1">
      <alignment horizontal="center" vertical="center" wrapText="1"/>
    </xf>
    <xf numFmtId="0" fontId="74" fillId="31" borderId="36" xfId="0" applyFont="1" applyFill="1" applyBorder="1" applyAlignment="1">
      <alignment horizontal="left" vertical="center" wrapText="1"/>
    </xf>
    <xf numFmtId="0" fontId="74" fillId="31" borderId="36" xfId="0" applyFont="1" applyFill="1" applyBorder="1" applyAlignment="1">
      <alignment horizontal="center" vertical="center" wrapText="1"/>
    </xf>
    <xf numFmtId="0" fontId="75" fillId="31" borderId="36" xfId="0" applyFont="1" applyFill="1" applyBorder="1" applyAlignment="1">
      <alignment horizontal="center" vertical="center" wrapText="1"/>
    </xf>
    <xf numFmtId="1" fontId="75" fillId="31" borderId="36" xfId="0" applyNumberFormat="1" applyFont="1" applyFill="1" applyBorder="1" applyAlignment="1">
      <alignment horizontal="center" vertical="center" wrapText="1"/>
    </xf>
    <xf numFmtId="9" fontId="75" fillId="31" borderId="36" xfId="0" applyNumberFormat="1" applyFont="1" applyFill="1" applyBorder="1" applyAlignment="1">
      <alignment horizontal="center" vertical="center" wrapText="1"/>
    </xf>
    <xf numFmtId="9" fontId="75" fillId="31" borderId="47" xfId="0" applyNumberFormat="1" applyFont="1" applyFill="1" applyBorder="1" applyAlignment="1">
      <alignment horizontal="center" vertical="center" wrapText="1"/>
    </xf>
    <xf numFmtId="1" fontId="74" fillId="31" borderId="36" xfId="0" applyNumberFormat="1" applyFont="1" applyFill="1" applyBorder="1" applyAlignment="1">
      <alignment horizontal="center" vertical="center" wrapText="1"/>
    </xf>
    <xf numFmtId="1" fontId="74" fillId="30" borderId="36" xfId="0" applyNumberFormat="1" applyFont="1" applyFill="1" applyBorder="1" applyAlignment="1">
      <alignment horizontal="center" vertical="center" wrapText="1"/>
    </xf>
    <xf numFmtId="9" fontId="75" fillId="30" borderId="36" xfId="0" applyNumberFormat="1" applyFont="1" applyFill="1" applyBorder="1" applyAlignment="1">
      <alignment horizontal="center" vertical="center" wrapText="1"/>
    </xf>
    <xf numFmtId="9" fontId="75" fillId="0" borderId="47" xfId="0" applyNumberFormat="1" applyFont="1" applyBorder="1" applyAlignment="1">
      <alignment horizontal="center" vertical="center" wrapText="1"/>
    </xf>
    <xf numFmtId="0" fontId="76" fillId="0" borderId="48" xfId="0" applyFont="1" applyBorder="1"/>
    <xf numFmtId="0" fontId="77" fillId="32" borderId="46" xfId="0" applyFont="1" applyFill="1" applyBorder="1" applyAlignment="1">
      <alignment horizontal="center" vertical="center" wrapText="1"/>
    </xf>
    <xf numFmtId="0" fontId="77" fillId="33" borderId="0" xfId="0" applyFont="1" applyFill="1" applyAlignment="1">
      <alignment horizontal="center" vertical="center" wrapText="1"/>
    </xf>
    <xf numFmtId="0" fontId="77" fillId="33" borderId="46" xfId="0" applyFont="1" applyFill="1" applyBorder="1" applyAlignment="1">
      <alignment horizontal="left" vertical="center" wrapText="1"/>
    </xf>
    <xf numFmtId="0" fontId="77" fillId="33" borderId="46" xfId="0" applyFont="1" applyFill="1" applyBorder="1" applyAlignment="1">
      <alignment horizontal="center" vertical="center" wrapText="1"/>
    </xf>
    <xf numFmtId="0" fontId="78" fillId="33" borderId="36" xfId="0" applyFont="1" applyFill="1" applyBorder="1" applyAlignment="1">
      <alignment horizontal="center" vertical="center" wrapText="1"/>
    </xf>
    <xf numFmtId="1" fontId="75" fillId="33" borderId="36" xfId="0" applyNumberFormat="1" applyFont="1" applyFill="1" applyBorder="1" applyAlignment="1">
      <alignment horizontal="center" vertical="center" wrapText="1"/>
    </xf>
    <xf numFmtId="9" fontId="75" fillId="33" borderId="36" xfId="0" applyNumberFormat="1" applyFont="1" applyFill="1" applyBorder="1" applyAlignment="1">
      <alignment horizontal="center" vertical="center" wrapText="1"/>
    </xf>
    <xf numFmtId="0" fontId="74" fillId="33" borderId="36" xfId="0" applyFont="1" applyFill="1" applyBorder="1" applyAlignment="1">
      <alignment horizontal="left" vertical="center" wrapText="1"/>
    </xf>
    <xf numFmtId="0" fontId="74" fillId="33" borderId="36" xfId="0" applyFont="1" applyFill="1" applyBorder="1" applyAlignment="1">
      <alignment horizontal="center" vertical="center" wrapText="1"/>
    </xf>
    <xf numFmtId="9" fontId="75" fillId="33" borderId="47" xfId="0" applyNumberFormat="1" applyFont="1" applyFill="1" applyBorder="1" applyAlignment="1">
      <alignment horizontal="center" vertical="center" wrapText="1"/>
    </xf>
    <xf numFmtId="1" fontId="74" fillId="33" borderId="36" xfId="0" applyNumberFormat="1" applyFont="1" applyFill="1" applyBorder="1" applyAlignment="1">
      <alignment horizontal="center" vertical="center" wrapText="1"/>
    </xf>
    <xf numFmtId="0" fontId="74" fillId="33" borderId="0" xfId="0" applyFont="1" applyFill="1" applyAlignment="1">
      <alignment wrapText="1"/>
    </xf>
    <xf numFmtId="9" fontId="74" fillId="30" borderId="36" xfId="0" applyNumberFormat="1" applyFont="1" applyFill="1" applyBorder="1" applyAlignment="1">
      <alignment horizontal="center" vertical="center" wrapText="1"/>
    </xf>
    <xf numFmtId="0" fontId="74" fillId="33" borderId="36" xfId="0" applyFont="1" applyFill="1" applyBorder="1" applyAlignment="1">
      <alignment horizontal="center" wrapText="1"/>
    </xf>
    <xf numFmtId="1" fontId="74" fillId="34" borderId="36" xfId="0" applyNumberFormat="1" applyFont="1" applyFill="1" applyBorder="1" applyAlignment="1">
      <alignment horizontal="center" vertical="center" wrapText="1"/>
    </xf>
    <xf numFmtId="9" fontId="75" fillId="34" borderId="36" xfId="0" applyNumberFormat="1" applyFont="1" applyFill="1" applyBorder="1" applyAlignment="1">
      <alignment horizontal="center" vertical="center" wrapText="1"/>
    </xf>
    <xf numFmtId="0" fontId="74" fillId="34" borderId="36" xfId="0" applyFont="1" applyFill="1" applyBorder="1" applyAlignment="1">
      <alignment horizontal="center" vertical="center" wrapText="1"/>
    </xf>
    <xf numFmtId="9" fontId="75" fillId="34" borderId="47" xfId="0" applyNumberFormat="1" applyFont="1" applyFill="1" applyBorder="1" applyAlignment="1">
      <alignment horizontal="center" vertical="center" wrapText="1"/>
    </xf>
    <xf numFmtId="0" fontId="77" fillId="33" borderId="36" xfId="0" applyFont="1" applyFill="1" applyBorder="1" applyAlignment="1">
      <alignment horizontal="center" vertical="center" wrapText="1"/>
    </xf>
    <xf numFmtId="1" fontId="75" fillId="33" borderId="35" xfId="0" applyNumberFormat="1" applyFont="1" applyFill="1" applyBorder="1" applyAlignment="1">
      <alignment horizontal="center" vertical="center" wrapText="1"/>
    </xf>
    <xf numFmtId="0" fontId="77" fillId="33" borderId="36" xfId="0" applyFont="1" applyFill="1" applyBorder="1" applyAlignment="1">
      <alignment vertical="center" wrapText="1"/>
    </xf>
    <xf numFmtId="0" fontId="77" fillId="33" borderId="36" xfId="0" applyFont="1" applyFill="1" applyBorder="1" applyAlignment="1">
      <alignment horizontal="left" vertical="center" wrapText="1"/>
    </xf>
    <xf numFmtId="0" fontId="76" fillId="0" borderId="49" xfId="0" applyFont="1" applyBorder="1"/>
    <xf numFmtId="1" fontId="74" fillId="35" borderId="36" xfId="0" applyNumberFormat="1" applyFont="1" applyFill="1" applyBorder="1" applyAlignment="1">
      <alignment horizontal="center" vertical="center" wrapText="1"/>
    </xf>
    <xf numFmtId="9" fontId="75" fillId="35" borderId="36" xfId="0" applyNumberFormat="1" applyFont="1" applyFill="1" applyBorder="1" applyAlignment="1">
      <alignment horizontal="center" vertical="center" wrapText="1"/>
    </xf>
    <xf numFmtId="0" fontId="74" fillId="35" borderId="36" xfId="0" applyFont="1" applyFill="1" applyBorder="1" applyAlignment="1">
      <alignment horizontal="center" vertical="center" wrapText="1"/>
    </xf>
    <xf numFmtId="9" fontId="75" fillId="35" borderId="47" xfId="0" applyNumberFormat="1" applyFont="1" applyFill="1" applyBorder="1" applyAlignment="1">
      <alignment horizontal="center" vertical="center" wrapText="1"/>
    </xf>
    <xf numFmtId="0" fontId="77" fillId="36" borderId="36" xfId="0" applyFont="1" applyFill="1" applyBorder="1" applyAlignment="1">
      <alignment horizontal="left" vertical="center" wrapText="1"/>
    </xf>
    <xf numFmtId="0" fontId="77" fillId="36" borderId="36" xfId="0" applyFont="1" applyFill="1" applyBorder="1" applyAlignment="1">
      <alignment horizontal="center" vertical="center" wrapText="1"/>
    </xf>
    <xf numFmtId="0" fontId="78" fillId="36" borderId="36" xfId="0" applyFont="1" applyFill="1" applyBorder="1" applyAlignment="1">
      <alignment horizontal="center" vertical="center" wrapText="1"/>
    </xf>
    <xf numFmtId="1" fontId="75" fillId="36" borderId="36" xfId="0" applyNumberFormat="1" applyFont="1" applyFill="1" applyBorder="1" applyAlignment="1">
      <alignment horizontal="center" vertical="center" wrapText="1"/>
    </xf>
    <xf numFmtId="1" fontId="75" fillId="36" borderId="35" xfId="0" applyNumberFormat="1" applyFont="1" applyFill="1" applyBorder="1" applyAlignment="1">
      <alignment horizontal="center" vertical="center" wrapText="1"/>
    </xf>
    <xf numFmtId="9" fontId="75" fillId="36" borderId="36" xfId="0" applyNumberFormat="1" applyFont="1" applyFill="1" applyBorder="1" applyAlignment="1">
      <alignment horizontal="center" vertical="center" wrapText="1"/>
    </xf>
    <xf numFmtId="0" fontId="74" fillId="36" borderId="36" xfId="0" applyFont="1" applyFill="1" applyBorder="1" applyAlignment="1">
      <alignment horizontal="left" vertical="center" wrapText="1"/>
    </xf>
    <xf numFmtId="0" fontId="74" fillId="36" borderId="36" xfId="0" applyFont="1" applyFill="1" applyBorder="1" applyAlignment="1">
      <alignment horizontal="center" vertical="center" wrapText="1"/>
    </xf>
    <xf numFmtId="9" fontId="75" fillId="36" borderId="47" xfId="0" applyNumberFormat="1" applyFont="1" applyFill="1" applyBorder="1" applyAlignment="1">
      <alignment horizontal="center" vertical="center" wrapText="1"/>
    </xf>
    <xf numFmtId="1" fontId="74" fillId="36" borderId="36" xfId="0" applyNumberFormat="1" applyFont="1" applyFill="1" applyBorder="1" applyAlignment="1">
      <alignment horizontal="center" vertical="center" wrapText="1"/>
    </xf>
    <xf numFmtId="0" fontId="77" fillId="37" borderId="46" xfId="0" applyFont="1" applyFill="1" applyBorder="1" applyAlignment="1">
      <alignment horizontal="center" vertical="center" wrapText="1"/>
    </xf>
    <xf numFmtId="0" fontId="77" fillId="38" borderId="36" xfId="0" applyFont="1" applyFill="1" applyBorder="1" applyAlignment="1">
      <alignment horizontal="center" vertical="center" wrapText="1"/>
    </xf>
    <xf numFmtId="0" fontId="77" fillId="38" borderId="36" xfId="0" applyFont="1" applyFill="1" applyBorder="1" applyAlignment="1">
      <alignment horizontal="left" vertical="center" wrapText="1"/>
    </xf>
    <xf numFmtId="0" fontId="77" fillId="38" borderId="33" xfId="0" applyFont="1" applyFill="1" applyBorder="1" applyAlignment="1">
      <alignment horizontal="center" vertical="center" wrapText="1"/>
    </xf>
    <xf numFmtId="0" fontId="78" fillId="38" borderId="36" xfId="0" applyFont="1" applyFill="1" applyBorder="1" applyAlignment="1">
      <alignment horizontal="center" vertical="center" wrapText="1"/>
    </xf>
    <xf numFmtId="1" fontId="75" fillId="38" borderId="36" xfId="0" applyNumberFormat="1" applyFont="1" applyFill="1" applyBorder="1" applyAlignment="1">
      <alignment horizontal="center" vertical="center" wrapText="1"/>
    </xf>
    <xf numFmtId="9" fontId="75" fillId="38" borderId="36" xfId="0" applyNumberFormat="1" applyFont="1" applyFill="1" applyBorder="1" applyAlignment="1">
      <alignment horizontal="center" vertical="center" wrapText="1"/>
    </xf>
    <xf numFmtId="0" fontId="74" fillId="38" borderId="36" xfId="0" applyFont="1" applyFill="1" applyBorder="1" applyAlignment="1">
      <alignment horizontal="left" vertical="center" wrapText="1"/>
    </xf>
    <xf numFmtId="0" fontId="74" fillId="38" borderId="36" xfId="0" applyFont="1" applyFill="1" applyBorder="1" applyAlignment="1">
      <alignment horizontal="center" vertical="center" wrapText="1"/>
    </xf>
    <xf numFmtId="9" fontId="75" fillId="38" borderId="47" xfId="0" applyNumberFormat="1" applyFont="1" applyFill="1" applyBorder="1" applyAlignment="1">
      <alignment horizontal="center" vertical="center" wrapText="1"/>
    </xf>
    <xf numFmtId="1" fontId="74" fillId="38" borderId="36" xfId="0" applyNumberFormat="1" applyFont="1" applyFill="1" applyBorder="1" applyAlignment="1">
      <alignment horizontal="center" vertical="center" wrapText="1"/>
    </xf>
    <xf numFmtId="1" fontId="74" fillId="39" borderId="36" xfId="0" applyNumberFormat="1" applyFont="1" applyFill="1" applyBorder="1" applyAlignment="1">
      <alignment horizontal="center" vertical="center" wrapText="1"/>
    </xf>
    <xf numFmtId="9" fontId="75" fillId="39" borderId="36" xfId="0" applyNumberFormat="1" applyFont="1" applyFill="1" applyBorder="1" applyAlignment="1">
      <alignment horizontal="center" vertical="center" wrapText="1"/>
    </xf>
    <xf numFmtId="0" fontId="74" fillId="39" borderId="36" xfId="0" applyFont="1" applyFill="1" applyBorder="1" applyAlignment="1">
      <alignment horizontal="center" vertical="center" wrapText="1"/>
    </xf>
    <xf numFmtId="9" fontId="75" fillId="39" borderId="47" xfId="0" applyNumberFormat="1" applyFont="1" applyFill="1" applyBorder="1" applyAlignment="1">
      <alignment horizontal="center" vertical="center" wrapText="1"/>
    </xf>
    <xf numFmtId="0" fontId="77" fillId="40" borderId="46" xfId="0" applyFont="1" applyFill="1" applyBorder="1" applyAlignment="1">
      <alignment horizontal="center" vertical="center" wrapText="1"/>
    </xf>
    <xf numFmtId="0" fontId="77" fillId="41" borderId="36" xfId="0" applyFont="1" applyFill="1" applyBorder="1" applyAlignment="1">
      <alignment horizontal="center" vertical="center" wrapText="1"/>
    </xf>
    <xf numFmtId="0" fontId="77" fillId="41" borderId="36" xfId="0" applyFont="1" applyFill="1" applyBorder="1" applyAlignment="1">
      <alignment horizontal="left" vertical="center" wrapText="1"/>
    </xf>
    <xf numFmtId="0" fontId="77" fillId="41" borderId="46" xfId="0" applyFont="1" applyFill="1" applyBorder="1" applyAlignment="1">
      <alignment horizontal="center" vertical="center" wrapText="1"/>
    </xf>
    <xf numFmtId="0" fontId="78" fillId="41" borderId="36" xfId="0" applyFont="1" applyFill="1" applyBorder="1" applyAlignment="1">
      <alignment horizontal="center" vertical="center" wrapText="1"/>
    </xf>
    <xf numFmtId="1" fontId="75" fillId="41" borderId="36" xfId="0" applyNumberFormat="1" applyFont="1" applyFill="1" applyBorder="1" applyAlignment="1">
      <alignment horizontal="center" vertical="center" wrapText="1"/>
    </xf>
    <xf numFmtId="9" fontId="75" fillId="41" borderId="36" xfId="0" applyNumberFormat="1" applyFont="1" applyFill="1" applyBorder="1" applyAlignment="1">
      <alignment horizontal="center" vertical="center" wrapText="1"/>
    </xf>
    <xf numFmtId="0" fontId="74" fillId="41" borderId="36" xfId="0" applyFont="1" applyFill="1" applyBorder="1" applyAlignment="1">
      <alignment horizontal="center" vertical="center" wrapText="1"/>
    </xf>
    <xf numFmtId="9" fontId="75" fillId="41" borderId="47" xfId="0" applyNumberFormat="1" applyFont="1" applyFill="1" applyBorder="1" applyAlignment="1">
      <alignment horizontal="center" vertical="center" wrapText="1"/>
    </xf>
    <xf numFmtId="1" fontId="74" fillId="32" borderId="36" xfId="0" applyNumberFormat="1" applyFont="1" applyFill="1" applyBorder="1" applyAlignment="1">
      <alignment horizontal="center" vertical="center" wrapText="1"/>
    </xf>
    <xf numFmtId="9" fontId="75" fillId="32" borderId="36" xfId="0" applyNumberFormat="1" applyFont="1" applyFill="1" applyBorder="1" applyAlignment="1">
      <alignment horizontal="center" vertical="center" wrapText="1"/>
    </xf>
    <xf numFmtId="0" fontId="74" fillId="32" borderId="36" xfId="0" applyFont="1" applyFill="1" applyBorder="1" applyAlignment="1">
      <alignment horizontal="center" vertical="center" wrapText="1"/>
    </xf>
    <xf numFmtId="9" fontId="75" fillId="32" borderId="47" xfId="0" applyNumberFormat="1" applyFont="1" applyFill="1" applyBorder="1" applyAlignment="1">
      <alignment horizontal="center" vertical="center" wrapText="1"/>
    </xf>
    <xf numFmtId="0" fontId="74" fillId="41" borderId="36" xfId="0" applyFont="1" applyFill="1" applyBorder="1" applyAlignment="1">
      <alignment wrapText="1"/>
    </xf>
    <xf numFmtId="9" fontId="74" fillId="41" borderId="36" xfId="0" applyNumberFormat="1" applyFont="1" applyFill="1" applyBorder="1" applyAlignment="1">
      <alignment horizontal="center" vertical="center" wrapText="1"/>
    </xf>
    <xf numFmtId="9" fontId="74" fillId="32" borderId="36" xfId="0" applyNumberFormat="1" applyFont="1" applyFill="1" applyBorder="1" applyAlignment="1">
      <alignment horizontal="center" vertical="center" wrapText="1"/>
    </xf>
    <xf numFmtId="0" fontId="74" fillId="42" borderId="35" xfId="0" applyFont="1" applyFill="1" applyBorder="1" applyAlignment="1">
      <alignment horizontal="center" vertical="center" wrapText="1"/>
    </xf>
    <xf numFmtId="0" fontId="73" fillId="38" borderId="36" xfId="0" applyFont="1" applyFill="1" applyBorder="1" applyAlignment="1">
      <alignment horizontal="center" vertical="center" wrapText="1"/>
    </xf>
    <xf numFmtId="0" fontId="77" fillId="38" borderId="35" xfId="0" applyFont="1" applyFill="1" applyBorder="1" applyAlignment="1">
      <alignment horizontal="left" vertical="center" wrapText="1"/>
    </xf>
    <xf numFmtId="0" fontId="79" fillId="38" borderId="46" xfId="0" applyFont="1" applyFill="1" applyBorder="1" applyAlignment="1">
      <alignment horizontal="center" vertical="center" wrapText="1"/>
    </xf>
    <xf numFmtId="0" fontId="75" fillId="38" borderId="36" xfId="0" applyFont="1" applyFill="1" applyBorder="1" applyAlignment="1">
      <alignment horizontal="center" vertical="center" wrapText="1"/>
    </xf>
    <xf numFmtId="0" fontId="75" fillId="38" borderId="35" xfId="0" applyFont="1" applyFill="1" applyBorder="1" applyAlignment="1">
      <alignment horizontal="center" vertical="center" wrapText="1"/>
    </xf>
    <xf numFmtId="0" fontId="80" fillId="38" borderId="36" xfId="0" applyFont="1" applyFill="1" applyBorder="1" applyAlignment="1">
      <alignment horizontal="center" vertical="center" wrapText="1"/>
    </xf>
    <xf numFmtId="0" fontId="74" fillId="43" borderId="36" xfId="0" applyFont="1" applyFill="1" applyBorder="1" applyAlignment="1">
      <alignment horizontal="center" vertical="center" wrapText="1"/>
    </xf>
    <xf numFmtId="9" fontId="74" fillId="43" borderId="36" xfId="0" applyNumberFormat="1" applyFont="1" applyFill="1" applyBorder="1" applyAlignment="1">
      <alignment horizontal="center" vertical="center" wrapText="1"/>
    </xf>
    <xf numFmtId="0" fontId="74" fillId="37" borderId="36" xfId="0"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74" fillId="37" borderId="36" xfId="0" applyFont="1" applyFill="1" applyBorder="1" applyAlignment="1">
      <alignment horizontal="center" vertical="top" wrapText="1"/>
    </xf>
    <xf numFmtId="9" fontId="75" fillId="37" borderId="47" xfId="0" applyNumberFormat="1" applyFont="1" applyFill="1" applyBorder="1" applyAlignment="1">
      <alignment horizontal="center" vertical="center" wrapText="1"/>
    </xf>
    <xf numFmtId="0" fontId="74" fillId="44" borderId="36" xfId="0" applyFont="1" applyFill="1" applyBorder="1" applyAlignment="1">
      <alignment horizontal="center" vertical="top" wrapText="1"/>
    </xf>
    <xf numFmtId="0" fontId="5" fillId="43" borderId="36" xfId="0" applyFont="1" applyFill="1" applyBorder="1" applyAlignment="1">
      <alignment horizontal="center" vertical="center" wrapText="1"/>
    </xf>
    <xf numFmtId="0" fontId="73" fillId="44" borderId="0" xfId="0" applyFont="1" applyFill="1" applyAlignment="1">
      <alignment horizontal="left" vertical="center"/>
    </xf>
    <xf numFmtId="0" fontId="74" fillId="44" borderId="36" xfId="0" applyFont="1" applyFill="1" applyBorder="1" applyAlignment="1">
      <alignment horizontal="center" vertical="center" wrapText="1"/>
    </xf>
    <xf numFmtId="0" fontId="74" fillId="43" borderId="36" xfId="0" applyFont="1" applyFill="1" applyBorder="1" applyAlignment="1">
      <alignment horizontal="left" vertical="center" wrapText="1"/>
    </xf>
    <xf numFmtId="1" fontId="74" fillId="37" borderId="36" xfId="0" applyNumberFormat="1" applyFont="1" applyFill="1" applyBorder="1" applyAlignment="1">
      <alignment horizontal="center" vertical="center" wrapText="1"/>
    </xf>
    <xf numFmtId="0" fontId="74" fillId="37" borderId="36" xfId="0" applyFont="1" applyFill="1" applyBorder="1" applyAlignment="1">
      <alignment vertical="center" wrapText="1"/>
    </xf>
    <xf numFmtId="49" fontId="74" fillId="30" borderId="36" xfId="0" applyNumberFormat="1" applyFont="1" applyFill="1" applyBorder="1" applyAlignment="1">
      <alignment horizontal="center" vertical="center" wrapText="1"/>
    </xf>
    <xf numFmtId="0" fontId="73" fillId="38" borderId="35" xfId="0" applyFont="1" applyFill="1" applyBorder="1" applyAlignment="1">
      <alignment horizontal="left" vertical="center" wrapText="1"/>
    </xf>
    <xf numFmtId="0" fontId="73" fillId="38" borderId="46" xfId="0" applyFont="1" applyFill="1" applyBorder="1" applyAlignment="1">
      <alignment vertical="center" wrapText="1"/>
    </xf>
    <xf numFmtId="0" fontId="77" fillId="37" borderId="36" xfId="0" applyFont="1" applyFill="1" applyBorder="1" applyAlignment="1">
      <alignment horizontal="center" vertical="center" wrapText="1"/>
    </xf>
    <xf numFmtId="0" fontId="73" fillId="30" borderId="36" xfId="0" applyFont="1" applyFill="1" applyBorder="1" applyAlignment="1">
      <alignment horizontal="center" vertical="center"/>
    </xf>
    <xf numFmtId="0" fontId="77" fillId="30" borderId="36" xfId="0" applyFont="1" applyFill="1" applyBorder="1" applyAlignment="1">
      <alignment horizontal="center" vertical="center" wrapText="1"/>
    </xf>
    <xf numFmtId="0" fontId="74" fillId="44" borderId="36" xfId="0" applyFont="1" applyFill="1" applyBorder="1" applyAlignment="1">
      <alignment vertical="center" wrapText="1"/>
    </xf>
    <xf numFmtId="0" fontId="74" fillId="38" borderId="36" xfId="0" applyFont="1" applyFill="1" applyBorder="1" applyAlignment="1">
      <alignment horizontal="center" wrapText="1"/>
    </xf>
    <xf numFmtId="0" fontId="74" fillId="45" borderId="44" xfId="0" applyFont="1" applyFill="1" applyBorder="1" applyAlignment="1">
      <alignment horizontal="center" vertical="center" wrapText="1"/>
    </xf>
    <xf numFmtId="0" fontId="77" fillId="27" borderId="35" xfId="0" applyFont="1" applyFill="1" applyBorder="1" applyAlignment="1">
      <alignment horizontal="left" vertical="center" wrapText="1"/>
    </xf>
    <xf numFmtId="0" fontId="75" fillId="38" borderId="36" xfId="0" applyFont="1" applyFill="1" applyBorder="1" applyAlignment="1">
      <alignment horizontal="left" vertical="center" wrapText="1"/>
    </xf>
    <xf numFmtId="0" fontId="77" fillId="43" borderId="36" xfId="0" applyFont="1" applyFill="1" applyBorder="1" applyAlignment="1">
      <alignment horizontal="center" vertical="center" wrapText="1"/>
    </xf>
    <xf numFmtId="0" fontId="74" fillId="43" borderId="36" xfId="0" applyFont="1" applyFill="1" applyBorder="1" applyAlignment="1">
      <alignment vertical="center" wrapText="1"/>
    </xf>
    <xf numFmtId="0" fontId="74" fillId="30" borderId="36" xfId="0" applyFont="1" applyFill="1" applyBorder="1" applyAlignment="1">
      <alignment vertical="center" wrapText="1"/>
    </xf>
    <xf numFmtId="0" fontId="73" fillId="46" borderId="36" xfId="0" applyFont="1" applyFill="1" applyBorder="1" applyAlignment="1">
      <alignment horizontal="left" vertical="center" wrapText="1"/>
    </xf>
    <xf numFmtId="0" fontId="73" fillId="46" borderId="43" xfId="0" applyFont="1" applyFill="1" applyBorder="1" applyAlignment="1">
      <alignment horizontal="left" vertical="center" wrapText="1"/>
    </xf>
    <xf numFmtId="0" fontId="81" fillId="27" borderId="36" xfId="0" applyFont="1" applyFill="1" applyBorder="1" applyAlignment="1">
      <alignment horizontal="left" vertical="center" wrapText="1"/>
    </xf>
    <xf numFmtId="0" fontId="5" fillId="43" borderId="36" xfId="0" applyFont="1" applyFill="1" applyBorder="1" applyAlignment="1">
      <alignment vertical="center" wrapText="1"/>
    </xf>
    <xf numFmtId="0" fontId="82" fillId="38" borderId="46" xfId="0" applyFont="1" applyFill="1" applyBorder="1" applyAlignment="1">
      <alignment horizontal="center" vertical="center" wrapText="1"/>
    </xf>
    <xf numFmtId="0" fontId="77" fillId="27" borderId="36" xfId="0" applyFont="1" applyFill="1" applyBorder="1" applyAlignment="1">
      <alignment horizontal="left" vertical="center" wrapText="1"/>
    </xf>
    <xf numFmtId="3" fontId="77" fillId="43" borderId="36" xfId="0" applyNumberFormat="1" applyFont="1" applyFill="1" applyBorder="1" applyAlignment="1">
      <alignment horizontal="center" vertical="center" wrapText="1"/>
    </xf>
    <xf numFmtId="3" fontId="77" fillId="30" borderId="36" xfId="0" applyNumberFormat="1" applyFont="1" applyFill="1" applyBorder="1" applyAlignment="1">
      <alignment horizontal="center" vertical="center" wrapText="1"/>
    </xf>
    <xf numFmtId="0" fontId="73" fillId="27" borderId="36" xfId="0" applyFont="1" applyFill="1" applyBorder="1" applyAlignment="1">
      <alignment horizontal="left" vertical="center" wrapText="1"/>
    </xf>
    <xf numFmtId="0" fontId="0" fillId="8" borderId="9" xfId="0" applyFill="1" applyBorder="1" applyAlignment="1" applyProtection="1">
      <alignment horizontal="center" vertical="center" wrapText="1"/>
      <protection locked="0"/>
    </xf>
    <xf numFmtId="0" fontId="0" fillId="8" borderId="50" xfId="0" applyFill="1" applyBorder="1" applyAlignment="1" applyProtection="1">
      <alignment horizontal="center" vertical="center" wrapText="1"/>
      <protection locked="0"/>
    </xf>
    <xf numFmtId="0" fontId="0" fillId="8" borderId="7" xfId="0" applyFill="1" applyBorder="1" applyAlignment="1" applyProtection="1">
      <alignment horizontal="center" vertical="center" wrapText="1"/>
      <protection locked="0"/>
    </xf>
  </cellXfs>
  <cellStyles count="137">
    <cellStyle name="Millares [0] 2" xfId="27" xr:uid="{00000000-0005-0000-0000-000000000000}"/>
    <cellStyle name="Millares [0] 2 2" xfId="60" xr:uid="{00000000-0005-0000-0000-000001000000}"/>
    <cellStyle name="Millares [0] 2 2 2" xfId="125" xr:uid="{C6145AEB-94D9-4736-AD8F-5576997FC419}"/>
    <cellStyle name="Millares [0] 2 3" xfId="92" xr:uid="{0979DBF0-BC4F-4336-96B5-82ED565AA6C3}"/>
    <cellStyle name="Millares [0] 3" xfId="16" xr:uid="{00000000-0005-0000-0000-000002000000}"/>
    <cellStyle name="Millares [0] 3 2" xfId="49" xr:uid="{00000000-0005-0000-0000-000003000000}"/>
    <cellStyle name="Millares [0] 3 2 2" xfId="114" xr:uid="{9F8B39AB-2477-4D8A-A979-B4B199E69EB8}"/>
    <cellStyle name="Millares [0] 3 3" xfId="81" xr:uid="{9E061B7E-6943-4B1A-B2C9-C169B8E2D5E2}"/>
    <cellStyle name="Millares 2" xfId="5" xr:uid="{00000000-0005-0000-0000-000004000000}"/>
    <cellStyle name="Millares 2 2" xfId="8" xr:uid="{00000000-0005-0000-0000-000005000000}"/>
    <cellStyle name="Millares 2 2 2" xfId="26" xr:uid="{00000000-0005-0000-0000-000006000000}"/>
    <cellStyle name="Millares 2 2 2 2" xfId="59" xr:uid="{00000000-0005-0000-0000-000007000000}"/>
    <cellStyle name="Millares 2 2 2 2 2" xfId="124" xr:uid="{5C415BCC-2AC7-488F-8218-1BEDC7CA586B}"/>
    <cellStyle name="Millares 2 2 2 3" xfId="91" xr:uid="{F8B04B34-22E0-446B-B23C-CC4811BAEFC9}"/>
    <cellStyle name="Millares 2 2 3" xfId="15" xr:uid="{00000000-0005-0000-0000-000008000000}"/>
    <cellStyle name="Millares 2 2 3 2" xfId="48" xr:uid="{00000000-0005-0000-0000-000009000000}"/>
    <cellStyle name="Millares 2 2 3 2 2" xfId="113" xr:uid="{FC12259E-C56F-4EA0-86A4-D57F80D85E1E}"/>
    <cellStyle name="Millares 2 2 3 3" xfId="80" xr:uid="{6E28F04A-4B88-4199-8EC4-6EC38A241EDF}"/>
    <cellStyle name="Millares 2 2 4" xfId="42" xr:uid="{00000000-0005-0000-0000-00000A000000}"/>
    <cellStyle name="Millares 2 2 4 2" xfId="107" xr:uid="{8BC32DB4-3B85-4E37-8920-5F3415EAEC36}"/>
    <cellStyle name="Millares 2 2 5" xfId="74" xr:uid="{51C8B3AC-0CBE-4234-8966-B622DD0A8946}"/>
    <cellStyle name="Millares 2 3" xfId="9" xr:uid="{00000000-0005-0000-0000-00000B000000}"/>
    <cellStyle name="Millares 2 3 2" xfId="29" xr:uid="{00000000-0005-0000-0000-00000C000000}"/>
    <cellStyle name="Millares 2 3 2 2" xfId="62" xr:uid="{00000000-0005-0000-0000-00000D000000}"/>
    <cellStyle name="Millares 2 3 2 2 2" xfId="127" xr:uid="{098A0168-50D4-4B25-8CB5-75412A065206}"/>
    <cellStyle name="Millares 2 3 2 3" xfId="94" xr:uid="{9C4E5DB0-A0C5-4A93-A0D2-38AA95ADE63C}"/>
    <cellStyle name="Millares 2 3 3" xfId="18" xr:uid="{00000000-0005-0000-0000-00000E000000}"/>
    <cellStyle name="Millares 2 3 3 2" xfId="51" xr:uid="{00000000-0005-0000-0000-00000F000000}"/>
    <cellStyle name="Millares 2 3 3 2 2" xfId="116" xr:uid="{19340C78-82FC-4507-B572-68CB103256A3}"/>
    <cellStyle name="Millares 2 3 3 3" xfId="83" xr:uid="{BAAD6C0C-6B7E-425B-89A4-BCAB6CD3C008}"/>
    <cellStyle name="Millares 2 3 4" xfId="43" xr:uid="{00000000-0005-0000-0000-000010000000}"/>
    <cellStyle name="Millares 2 3 4 2" xfId="108" xr:uid="{6AA0911E-0C46-469F-9733-C51903DA1438}"/>
    <cellStyle name="Millares 2 3 5" xfId="75" xr:uid="{933823FF-E816-4D0C-869E-523D43DF8861}"/>
    <cellStyle name="Millares 2 4" xfId="20" xr:uid="{00000000-0005-0000-0000-000011000000}"/>
    <cellStyle name="Millares 2 4 2" xfId="53" xr:uid="{00000000-0005-0000-0000-000012000000}"/>
    <cellStyle name="Millares 2 4 2 2" xfId="118" xr:uid="{1F5A5CD5-CEB2-44E5-A6AE-5200FB5F0A75}"/>
    <cellStyle name="Millares 2 4 3" xfId="85" xr:uid="{131780F6-2BA4-4B44-BE30-487ADF34C2CC}"/>
    <cellStyle name="Millares 2 5" xfId="22" xr:uid="{00000000-0005-0000-0000-000013000000}"/>
    <cellStyle name="Millares 2 5 2" xfId="55" xr:uid="{00000000-0005-0000-0000-000014000000}"/>
    <cellStyle name="Millares 2 5 2 2" xfId="120" xr:uid="{962A1C89-DEF9-47A6-94B1-53F9BD7D3A08}"/>
    <cellStyle name="Millares 2 5 3" xfId="87" xr:uid="{998D96C0-7B5B-4BFA-B146-7E367C63FE70}"/>
    <cellStyle name="Millares 2 6" xfId="12" xr:uid="{00000000-0005-0000-0000-000015000000}"/>
    <cellStyle name="Millares 2 6 2" xfId="46" xr:uid="{00000000-0005-0000-0000-000016000000}"/>
    <cellStyle name="Millares 2 6 2 2" xfId="111" xr:uid="{F8C9264E-4621-42E6-BBC6-B219F7F38975}"/>
    <cellStyle name="Millares 2 6 3" xfId="78" xr:uid="{AF190194-06F0-4BA4-8E72-6924D0FEB965}"/>
    <cellStyle name="Millares 2 7" xfId="40" xr:uid="{00000000-0005-0000-0000-000017000000}"/>
    <cellStyle name="Millares 2 7 2" xfId="105" xr:uid="{9CCF3DC0-70A5-45A0-94B7-42B2A972F8F3}"/>
    <cellStyle name="Millares 2 8" xfId="72" xr:uid="{39BEE8B0-01F8-44AA-873C-84EF3E22549D}"/>
    <cellStyle name="Millares 3" xfId="24" xr:uid="{00000000-0005-0000-0000-000018000000}"/>
    <cellStyle name="Millares 3 2" xfId="57" xr:uid="{00000000-0005-0000-0000-000019000000}"/>
    <cellStyle name="Millares 3 2 2" xfId="122" xr:uid="{242D437D-1FC6-4612-AF0C-B2051867D1E9}"/>
    <cellStyle name="Millares 3 3" xfId="89" xr:uid="{1A859C33-1486-467F-BCB7-F0E6ECA5DE4E}"/>
    <cellStyle name="Millares 4" xfId="33" xr:uid="{00000000-0005-0000-0000-00001A000000}"/>
    <cellStyle name="Millares 4 2" xfId="66" xr:uid="{00000000-0005-0000-0000-00001B000000}"/>
    <cellStyle name="Millares 4 2 2" xfId="131" xr:uid="{B72BF7C1-2D14-40F6-A6FE-06EBFB09BBDD}"/>
    <cellStyle name="Millares 4 3" xfId="98" xr:uid="{43E429B3-C954-47B4-91D3-76984C7324D8}"/>
    <cellStyle name="Millares 5" xfId="36" xr:uid="{00000000-0005-0000-0000-00001C000000}"/>
    <cellStyle name="Millares 5 2" xfId="69" xr:uid="{00000000-0005-0000-0000-00001D000000}"/>
    <cellStyle name="Millares 5 2 2" xfId="134" xr:uid="{FE7CE597-CBF7-482C-B17A-BA47BC6A1EC1}"/>
    <cellStyle name="Millares 5 3" xfId="101" xr:uid="{8BEC54F3-72C4-4CCB-9FC7-8139B89FF186}"/>
    <cellStyle name="Millares 6" xfId="35" xr:uid="{00000000-0005-0000-0000-00001E000000}"/>
    <cellStyle name="Millares 6 2" xfId="68" xr:uid="{00000000-0005-0000-0000-00001F000000}"/>
    <cellStyle name="Millares 6 2 2" xfId="133" xr:uid="{F8AA5046-BF8F-4A80-9C29-B85449A87031}"/>
    <cellStyle name="Millares 6 3" xfId="100" xr:uid="{85FDF98F-1749-42A4-881A-9DB7CE31E76A}"/>
    <cellStyle name="Millares 7" xfId="34" xr:uid="{00000000-0005-0000-0000-000020000000}"/>
    <cellStyle name="Millares 7 2" xfId="67" xr:uid="{00000000-0005-0000-0000-000021000000}"/>
    <cellStyle name="Millares 7 2 2" xfId="132" xr:uid="{960A2103-4B9B-43CA-8EFC-56639913622D}"/>
    <cellStyle name="Millares 7 3" xfId="99" xr:uid="{C588F106-F877-4F6F-9C24-8D1AD9F05F9D}"/>
    <cellStyle name="Moneda [0] 2" xfId="28" xr:uid="{00000000-0005-0000-0000-000022000000}"/>
    <cellStyle name="Moneda [0] 2 2" xfId="61" xr:uid="{00000000-0005-0000-0000-000023000000}"/>
    <cellStyle name="Moneda [0] 2 2 2" xfId="126" xr:uid="{832C49E3-4A87-4749-B6B7-5D33E92846B1}"/>
    <cellStyle name="Moneda [0] 2 3" xfId="93" xr:uid="{C5115B6F-ABCD-4AF8-9AC0-9378019312F2}"/>
    <cellStyle name="Moneda [0] 3" xfId="17" xr:uid="{00000000-0005-0000-0000-000024000000}"/>
    <cellStyle name="Moneda [0] 3 2" xfId="50" xr:uid="{00000000-0005-0000-0000-000025000000}"/>
    <cellStyle name="Moneda [0] 3 2 2" xfId="115" xr:uid="{405CB2F3-9CD1-413B-B1FC-412CAFC863BC}"/>
    <cellStyle name="Moneda [0] 3 3" xfId="82" xr:uid="{70725889-BE61-4A04-B057-AE66AD77A3B9}"/>
    <cellStyle name="Moneda 10" xfId="38" xr:uid="{00000000-0005-0000-0000-000026000000}"/>
    <cellStyle name="Moneda 10 2" xfId="71" xr:uid="{00000000-0005-0000-0000-000027000000}"/>
    <cellStyle name="Moneda 10 2 2" xfId="136" xr:uid="{0A4461F3-94AB-48A5-B7D1-934FE71C0A72}"/>
    <cellStyle name="Moneda 10 3" xfId="103" xr:uid="{813D5B94-A2BA-499C-8EAA-30D0293E1F30}"/>
    <cellStyle name="Moneda 11" xfId="32" xr:uid="{00000000-0005-0000-0000-000028000000}"/>
    <cellStyle name="Moneda 11 2" xfId="65" xr:uid="{00000000-0005-0000-0000-000029000000}"/>
    <cellStyle name="Moneda 11 2 2" xfId="130" xr:uid="{B4A06160-70A7-4EC3-99F3-2ABCBA5C560E}"/>
    <cellStyle name="Moneda 11 3" xfId="97" xr:uid="{F7EC8F04-30D9-422F-BA92-39D25A7BCC24}"/>
    <cellStyle name="Moneda 12" xfId="13" xr:uid="{00000000-0005-0000-0000-00002A000000}"/>
    <cellStyle name="Moneda 13" xfId="39" xr:uid="{00000000-0005-0000-0000-00002B000000}"/>
    <cellStyle name="Moneda 13 2" xfId="104" xr:uid="{D63E0BD3-1D74-414C-8CC3-E1C4FC749D85}"/>
    <cellStyle name="Moneda 2" xfId="6" xr:uid="{00000000-0005-0000-0000-00002C000000}"/>
    <cellStyle name="Moneda 3" xfId="7" xr:uid="{00000000-0005-0000-0000-00002D000000}"/>
    <cellStyle name="Moneda 3 2" xfId="25" xr:uid="{00000000-0005-0000-0000-00002E000000}"/>
    <cellStyle name="Moneda 3 2 2" xfId="58" xr:uid="{00000000-0005-0000-0000-00002F000000}"/>
    <cellStyle name="Moneda 3 2 2 2" xfId="123" xr:uid="{60CECA3D-9321-4327-874C-955F525DF491}"/>
    <cellStyle name="Moneda 3 2 3" xfId="90" xr:uid="{994D906A-B2EA-43A1-92D5-E15E35F418DC}"/>
    <cellStyle name="Moneda 3 3" xfId="14" xr:uid="{00000000-0005-0000-0000-000030000000}"/>
    <cellStyle name="Moneda 3 3 2" xfId="47" xr:uid="{00000000-0005-0000-0000-000031000000}"/>
    <cellStyle name="Moneda 3 3 2 2" xfId="112" xr:uid="{8991957B-D1F5-4D93-923F-84A8D885A4F2}"/>
    <cellStyle name="Moneda 3 3 3" xfId="79" xr:uid="{EB9C9ACE-AF59-44A0-AA17-0866AE376E51}"/>
    <cellStyle name="Moneda 3 4" xfId="41" xr:uid="{00000000-0005-0000-0000-000032000000}"/>
    <cellStyle name="Moneda 3 4 2" xfId="106" xr:uid="{BA6C8C2C-D63D-42F8-AC05-0F0CB0AC5935}"/>
    <cellStyle name="Moneda 3 5" xfId="73" xr:uid="{E94117E9-BDA8-48EA-A418-D437E5132189}"/>
    <cellStyle name="Moneda 4" xfId="10" xr:uid="{00000000-0005-0000-0000-000033000000}"/>
    <cellStyle name="Moneda 4 2" xfId="30" xr:uid="{00000000-0005-0000-0000-000034000000}"/>
    <cellStyle name="Moneda 4 2 2" xfId="63" xr:uid="{00000000-0005-0000-0000-000035000000}"/>
    <cellStyle name="Moneda 4 2 2 2" xfId="128" xr:uid="{45CF8C0E-3ECB-44F3-998B-35810202963C}"/>
    <cellStyle name="Moneda 4 2 3" xfId="95" xr:uid="{4CBDEC91-30CF-4410-9E98-104BB765D4F8}"/>
    <cellStyle name="Moneda 4 3" xfId="19" xr:uid="{00000000-0005-0000-0000-000036000000}"/>
    <cellStyle name="Moneda 4 3 2" xfId="52" xr:uid="{00000000-0005-0000-0000-000037000000}"/>
    <cellStyle name="Moneda 4 3 2 2" xfId="117" xr:uid="{4D7CA014-DDD1-4265-B51B-109C31142F6F}"/>
    <cellStyle name="Moneda 4 3 3" xfId="84" xr:uid="{4531AF39-D396-419E-855F-31FB2E3BD298}"/>
    <cellStyle name="Moneda 4 4" xfId="44" xr:uid="{00000000-0005-0000-0000-000038000000}"/>
    <cellStyle name="Moneda 4 4 2" xfId="109" xr:uid="{D70790CB-D261-4B9B-A94A-B0113E40F1CB}"/>
    <cellStyle name="Moneda 4 5" xfId="76" xr:uid="{D895A513-2FCF-493C-9237-763D6D427200}"/>
    <cellStyle name="Moneda 5" xfId="21" xr:uid="{00000000-0005-0000-0000-000039000000}"/>
    <cellStyle name="Moneda 5 2" xfId="54" xr:uid="{00000000-0005-0000-0000-00003A000000}"/>
    <cellStyle name="Moneda 5 2 2" xfId="119" xr:uid="{6E3C105A-509F-4BAE-93D9-41A82A5AF344}"/>
    <cellStyle name="Moneda 5 3" xfId="86" xr:uid="{9C97BEBE-55CA-4D1B-A5D5-4E470727E279}"/>
    <cellStyle name="Moneda 6" xfId="23" xr:uid="{00000000-0005-0000-0000-00003B000000}"/>
    <cellStyle name="Moneda 6 2" xfId="56" xr:uid="{00000000-0005-0000-0000-00003C000000}"/>
    <cellStyle name="Moneda 6 2 2" xfId="121" xr:uid="{3B51715E-5A25-4148-A4BA-2FF81C9CE2F9}"/>
    <cellStyle name="Moneda 6 3" xfId="88" xr:uid="{752073EF-7C9C-47DB-B897-32AFFA979B4C}"/>
    <cellStyle name="Moneda 7" xfId="11" xr:uid="{00000000-0005-0000-0000-00003D000000}"/>
    <cellStyle name="Moneda 7 2" xfId="45" xr:uid="{00000000-0005-0000-0000-00003E000000}"/>
    <cellStyle name="Moneda 7 2 2" xfId="110" xr:uid="{66AB57BA-3052-44EC-9D15-AA0A03B3CC37}"/>
    <cellStyle name="Moneda 7 3" xfId="77" xr:uid="{63BCE9CD-6E2A-4923-952E-0F7404FF6523}"/>
    <cellStyle name="Moneda 8" xfId="31" xr:uid="{00000000-0005-0000-0000-00003F000000}"/>
    <cellStyle name="Moneda 8 2" xfId="64" xr:uid="{00000000-0005-0000-0000-000040000000}"/>
    <cellStyle name="Moneda 8 2 2" xfId="129" xr:uid="{097187EC-8B71-44B9-9369-45CA11D15F5E}"/>
    <cellStyle name="Moneda 8 3" xfId="96" xr:uid="{C181FFA8-2DEC-4CAF-8963-C82F0846F2E2}"/>
    <cellStyle name="Moneda 9" xfId="37" xr:uid="{00000000-0005-0000-0000-000041000000}"/>
    <cellStyle name="Moneda 9 2" xfId="70" xr:uid="{00000000-0005-0000-0000-000042000000}"/>
    <cellStyle name="Moneda 9 2 2" xfId="135" xr:uid="{50D2B792-4F07-434C-AB41-F235B52C83BC}"/>
    <cellStyle name="Moneda 9 3" xfId="102" xr:uid="{91CBBE6F-F654-44EB-B6CB-27A9A4411E18}"/>
    <cellStyle name="Normal" xfId="0" builtinId="0"/>
    <cellStyle name="Normal 2" xfId="1" xr:uid="{00000000-0005-0000-0000-000044000000}"/>
    <cellStyle name="Normal 2 2" xfId="4" xr:uid="{00000000-0005-0000-0000-000045000000}"/>
    <cellStyle name="Normal 3" xfId="2" xr:uid="{00000000-0005-0000-0000-000046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0</xdr:row>
          <xdr:rowOff>0</xdr:rowOff>
        </xdr:from>
        <xdr:to>
          <xdr:col>2</xdr:col>
          <xdr:colOff>2171700</xdr:colOff>
          <xdr:row>5</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7"/>
  <sheetViews>
    <sheetView tabSelected="1" zoomScale="55" zoomScaleNormal="55" zoomScalePageLayoutView="119" workbookViewId="0">
      <selection activeCell="B81" sqref="B81:B94"/>
    </sheetView>
  </sheetViews>
  <sheetFormatPr baseColWidth="10" defaultColWidth="10.85546875" defaultRowHeight="15"/>
  <cols>
    <col min="1" max="1" width="26" style="116" customWidth="1"/>
    <col min="2" max="2" width="29.7109375" style="1" customWidth="1"/>
    <col min="3" max="3" width="33.140625" style="1" customWidth="1"/>
    <col min="4" max="4" width="63.85546875" style="1" customWidth="1"/>
    <col min="5" max="5" width="23.42578125" style="1" customWidth="1"/>
    <col min="6" max="6" width="39.42578125" style="1" customWidth="1"/>
    <col min="7" max="7" width="27.5703125" style="1" customWidth="1"/>
    <col min="8" max="8" width="20.7109375" style="1" customWidth="1"/>
    <col min="9" max="9" width="44.42578125" style="4" customWidth="1"/>
    <col min="10" max="10" width="19.140625" style="5" customWidth="1"/>
    <col min="11" max="11" width="54.7109375" style="1" customWidth="1"/>
    <col min="12" max="12" width="19.42578125" style="5" customWidth="1"/>
    <col min="13" max="13" width="16.140625" style="63" customWidth="1"/>
    <col min="14" max="14" width="17.85546875" style="4" customWidth="1"/>
    <col min="15" max="15" width="19.140625" style="5" customWidth="1"/>
    <col min="16" max="16" width="62.28515625" style="1" customWidth="1"/>
    <col min="17" max="17" width="19.42578125" style="5" customWidth="1"/>
    <col min="18" max="18" width="16.140625" style="1" customWidth="1"/>
    <col min="19" max="19" width="18.140625" style="4" customWidth="1"/>
    <col min="20" max="20" width="19.140625" style="5" customWidth="1"/>
    <col min="21" max="21" width="23.85546875" style="1" customWidth="1"/>
    <col min="22" max="22" width="19.42578125" style="5" customWidth="1"/>
    <col min="23" max="23" width="16.140625" style="1" customWidth="1"/>
    <col min="24" max="24" width="19.85546875" style="4" customWidth="1"/>
    <col min="25" max="25" width="19.140625" style="5" customWidth="1"/>
    <col min="26" max="26" width="24.140625" style="1" customWidth="1"/>
    <col min="27" max="27" width="19.42578125" style="5" customWidth="1"/>
    <col min="28" max="16384" width="10.85546875" style="1"/>
  </cols>
  <sheetData>
    <row r="1" spans="1:33" s="6" customFormat="1" ht="15" customHeight="1">
      <c r="A1" s="615"/>
      <c r="B1" s="615"/>
      <c r="C1" s="615"/>
      <c r="D1" s="615"/>
      <c r="E1" s="592" t="s">
        <v>6</v>
      </c>
      <c r="F1" s="593"/>
      <c r="G1" s="593"/>
      <c r="H1" s="593"/>
      <c r="I1" s="593"/>
      <c r="J1" s="593"/>
      <c r="K1" s="593"/>
      <c r="L1" s="593"/>
      <c r="M1" s="593"/>
      <c r="N1" s="593"/>
      <c r="O1" s="593"/>
      <c r="P1" s="593"/>
      <c r="Q1" s="593"/>
      <c r="R1" s="593"/>
      <c r="S1" s="593"/>
      <c r="T1" s="593"/>
      <c r="U1" s="593"/>
      <c r="V1" s="593"/>
      <c r="W1" s="593"/>
      <c r="X1" s="593"/>
      <c r="Y1" s="594"/>
      <c r="Z1" s="571" t="s">
        <v>7</v>
      </c>
      <c r="AA1" s="572"/>
    </row>
    <row r="2" spans="1:33" s="6" customFormat="1" ht="15" customHeight="1">
      <c r="A2" s="615"/>
      <c r="B2" s="615"/>
      <c r="C2" s="615"/>
      <c r="D2" s="615"/>
      <c r="E2" s="607" t="s">
        <v>22</v>
      </c>
      <c r="F2" s="608"/>
      <c r="G2" s="608"/>
      <c r="H2" s="608"/>
      <c r="I2" s="608"/>
      <c r="J2" s="608"/>
      <c r="K2" s="608"/>
      <c r="L2" s="608"/>
      <c r="M2" s="608"/>
      <c r="N2" s="608"/>
      <c r="O2" s="608"/>
      <c r="P2" s="608"/>
      <c r="Q2" s="608"/>
      <c r="R2" s="608"/>
      <c r="S2" s="608"/>
      <c r="T2" s="608"/>
      <c r="U2" s="608"/>
      <c r="V2" s="608"/>
      <c r="W2" s="608"/>
      <c r="X2" s="608"/>
      <c r="Y2" s="608"/>
      <c r="Z2" s="579" t="s">
        <v>8</v>
      </c>
      <c r="AA2" s="580"/>
    </row>
    <row r="3" spans="1:33" s="6" customFormat="1">
      <c r="A3" s="615"/>
      <c r="B3" s="615"/>
      <c r="C3" s="615"/>
      <c r="D3" s="615"/>
      <c r="E3" s="609"/>
      <c r="F3" s="610"/>
      <c r="G3" s="610"/>
      <c r="H3" s="610"/>
      <c r="I3" s="610"/>
      <c r="J3" s="610"/>
      <c r="K3" s="610"/>
      <c r="L3" s="610"/>
      <c r="M3" s="610"/>
      <c r="N3" s="610"/>
      <c r="O3" s="610"/>
      <c r="P3" s="610"/>
      <c r="Q3" s="610"/>
      <c r="R3" s="610"/>
      <c r="S3" s="610"/>
      <c r="T3" s="610"/>
      <c r="U3" s="610"/>
      <c r="V3" s="610"/>
      <c r="W3" s="610"/>
      <c r="X3" s="610"/>
      <c r="Y3" s="610"/>
      <c r="Z3" s="581"/>
      <c r="AA3" s="582"/>
    </row>
    <row r="4" spans="1:33" s="6" customFormat="1">
      <c r="A4" s="615"/>
      <c r="B4" s="615"/>
      <c r="C4" s="615"/>
      <c r="D4" s="615"/>
      <c r="E4" s="609"/>
      <c r="F4" s="610"/>
      <c r="G4" s="610"/>
      <c r="H4" s="610"/>
      <c r="I4" s="610"/>
      <c r="J4" s="610"/>
      <c r="K4" s="610"/>
      <c r="L4" s="610"/>
      <c r="M4" s="610"/>
      <c r="N4" s="610"/>
      <c r="O4" s="610"/>
      <c r="P4" s="610"/>
      <c r="Q4" s="610"/>
      <c r="R4" s="610"/>
      <c r="S4" s="610"/>
      <c r="T4" s="610"/>
      <c r="U4" s="610"/>
      <c r="V4" s="610"/>
      <c r="W4" s="610"/>
      <c r="X4" s="610"/>
      <c r="Y4" s="610"/>
      <c r="Z4" s="583" t="s">
        <v>5</v>
      </c>
      <c r="AA4" s="584"/>
    </row>
    <row r="5" spans="1:33" s="6" customFormat="1">
      <c r="A5" s="615"/>
      <c r="B5" s="615"/>
      <c r="C5" s="615"/>
      <c r="D5" s="615"/>
      <c r="E5" s="609"/>
      <c r="F5" s="610"/>
      <c r="G5" s="610"/>
      <c r="H5" s="610"/>
      <c r="I5" s="610"/>
      <c r="J5" s="610"/>
      <c r="K5" s="610"/>
      <c r="L5" s="610"/>
      <c r="M5" s="610"/>
      <c r="N5" s="610"/>
      <c r="O5" s="610"/>
      <c r="P5" s="610"/>
      <c r="Q5" s="610"/>
      <c r="R5" s="610"/>
      <c r="S5" s="610"/>
      <c r="T5" s="610"/>
      <c r="U5" s="610"/>
      <c r="V5" s="610"/>
      <c r="W5" s="610"/>
      <c r="X5" s="610"/>
      <c r="Y5" s="610"/>
      <c r="Z5" s="605" t="s">
        <v>36</v>
      </c>
      <c r="AA5" s="605"/>
    </row>
    <row r="6" spans="1:33" s="2" customFormat="1" ht="54" customHeight="1" thickBot="1">
      <c r="A6" s="616" t="s">
        <v>870</v>
      </c>
      <c r="B6" s="616"/>
      <c r="C6" s="616"/>
      <c r="D6" s="616"/>
      <c r="E6" s="611"/>
      <c r="F6" s="612"/>
      <c r="G6" s="612"/>
      <c r="H6" s="612"/>
      <c r="I6" s="612"/>
      <c r="J6" s="612"/>
      <c r="K6" s="612"/>
      <c r="L6" s="612"/>
      <c r="M6" s="612"/>
      <c r="N6" s="612"/>
      <c r="O6" s="612"/>
      <c r="P6" s="612"/>
      <c r="Q6" s="612"/>
      <c r="R6" s="612"/>
      <c r="S6" s="612"/>
      <c r="T6" s="612"/>
      <c r="U6" s="612"/>
      <c r="V6" s="612"/>
      <c r="W6" s="612"/>
      <c r="X6" s="612"/>
      <c r="Y6" s="612"/>
      <c r="Z6" s="606"/>
      <c r="AA6" s="606"/>
    </row>
    <row r="7" spans="1:33" s="6" customFormat="1" ht="15.75" customHeight="1" thickBot="1">
      <c r="A7" s="557" t="s">
        <v>695</v>
      </c>
      <c r="B7" s="557" t="s">
        <v>17</v>
      </c>
      <c r="C7" s="557" t="s">
        <v>2</v>
      </c>
      <c r="D7" s="557" t="s">
        <v>3</v>
      </c>
      <c r="E7" s="558" t="s">
        <v>4</v>
      </c>
      <c r="F7" s="595" t="s">
        <v>0</v>
      </c>
      <c r="G7" s="596"/>
      <c r="H7" s="560" t="s">
        <v>35</v>
      </c>
      <c r="I7" s="561"/>
      <c r="J7" s="561"/>
      <c r="K7" s="561"/>
      <c r="L7" s="562"/>
      <c r="M7" s="602" t="s">
        <v>34</v>
      </c>
      <c r="N7" s="603"/>
      <c r="O7" s="603"/>
      <c r="P7" s="603"/>
      <c r="Q7" s="604"/>
      <c r="R7" s="589" t="s">
        <v>33</v>
      </c>
      <c r="S7" s="590"/>
      <c r="T7" s="590"/>
      <c r="U7" s="590"/>
      <c r="V7" s="591"/>
      <c r="W7" s="576" t="s">
        <v>32</v>
      </c>
      <c r="X7" s="577"/>
      <c r="Y7" s="577"/>
      <c r="Z7" s="577"/>
      <c r="AA7" s="578"/>
      <c r="AB7" s="24"/>
      <c r="AC7" s="24"/>
      <c r="AD7" s="24"/>
      <c r="AE7" s="24"/>
      <c r="AF7" s="24"/>
      <c r="AG7" s="24"/>
    </row>
    <row r="8" spans="1:33" s="6" customFormat="1" ht="15.75" customHeight="1" thickBot="1">
      <c r="A8" s="558"/>
      <c r="B8" s="558"/>
      <c r="C8" s="558"/>
      <c r="D8" s="558"/>
      <c r="E8" s="558"/>
      <c r="F8" s="597"/>
      <c r="G8" s="598"/>
      <c r="H8" s="555" t="s">
        <v>19</v>
      </c>
      <c r="I8" s="556"/>
      <c r="J8" s="556"/>
      <c r="K8" s="556" t="s">
        <v>1</v>
      </c>
      <c r="L8" s="553" t="s">
        <v>20</v>
      </c>
      <c r="M8" s="600" t="s">
        <v>19</v>
      </c>
      <c r="N8" s="601"/>
      <c r="O8" s="601"/>
      <c r="P8" s="564" t="s">
        <v>1</v>
      </c>
      <c r="Q8" s="566" t="s">
        <v>27</v>
      </c>
      <c r="R8" s="551" t="s">
        <v>19</v>
      </c>
      <c r="S8" s="552"/>
      <c r="T8" s="552"/>
      <c r="U8" s="552" t="s">
        <v>1</v>
      </c>
      <c r="V8" s="574" t="s">
        <v>24</v>
      </c>
      <c r="W8" s="599" t="s">
        <v>19</v>
      </c>
      <c r="X8" s="585"/>
      <c r="Y8" s="585"/>
      <c r="Z8" s="585" t="s">
        <v>1</v>
      </c>
      <c r="AA8" s="587" t="s">
        <v>23</v>
      </c>
      <c r="AB8" s="24"/>
      <c r="AC8" s="24"/>
      <c r="AD8" s="24"/>
      <c r="AE8" s="24"/>
      <c r="AF8" s="24"/>
      <c r="AG8" s="24"/>
    </row>
    <row r="9" spans="1:33" s="6" customFormat="1" ht="89.25" customHeight="1">
      <c r="A9" s="559"/>
      <c r="B9" s="559"/>
      <c r="C9" s="559"/>
      <c r="D9" s="559"/>
      <c r="E9" s="559"/>
      <c r="F9" s="22" t="s">
        <v>18</v>
      </c>
      <c r="G9" s="23" t="s">
        <v>21</v>
      </c>
      <c r="H9" s="10" t="s">
        <v>30</v>
      </c>
      <c r="I9" s="11" t="s">
        <v>31</v>
      </c>
      <c r="J9" s="12" t="s">
        <v>29</v>
      </c>
      <c r="K9" s="563"/>
      <c r="L9" s="554"/>
      <c r="M9" s="13" t="s">
        <v>30</v>
      </c>
      <c r="N9" s="14" t="s">
        <v>31</v>
      </c>
      <c r="O9" s="15" t="s">
        <v>28</v>
      </c>
      <c r="P9" s="565"/>
      <c r="Q9" s="567"/>
      <c r="R9" s="16" t="s">
        <v>30</v>
      </c>
      <c r="S9" s="17" t="s">
        <v>31</v>
      </c>
      <c r="T9" s="18" t="s">
        <v>26</v>
      </c>
      <c r="U9" s="573"/>
      <c r="V9" s="575"/>
      <c r="W9" s="19" t="s">
        <v>30</v>
      </c>
      <c r="X9" s="20" t="s">
        <v>31</v>
      </c>
      <c r="Y9" s="21" t="s">
        <v>25</v>
      </c>
      <c r="Z9" s="586"/>
      <c r="AA9" s="588"/>
      <c r="AB9" s="24"/>
      <c r="AC9" s="24"/>
      <c r="AD9" s="24"/>
      <c r="AE9" s="24"/>
      <c r="AF9" s="24"/>
      <c r="AG9" s="24"/>
    </row>
    <row r="10" spans="1:33" ht="71.25" customHeight="1">
      <c r="A10" s="475" t="s">
        <v>696</v>
      </c>
      <c r="B10" s="205" t="s">
        <v>41</v>
      </c>
      <c r="C10" s="478" t="s">
        <v>363</v>
      </c>
      <c r="D10" s="100" t="s">
        <v>872</v>
      </c>
      <c r="E10" s="117" t="s">
        <v>869</v>
      </c>
      <c r="F10" s="117" t="s">
        <v>366</v>
      </c>
      <c r="G10" s="64">
        <v>1</v>
      </c>
      <c r="H10" s="68">
        <v>1</v>
      </c>
      <c r="I10" s="7">
        <v>1</v>
      </c>
      <c r="J10" s="27">
        <f>IFERROR((H10/I10),0)</f>
        <v>1</v>
      </c>
      <c r="K10" s="3"/>
      <c r="L10" s="67">
        <f>IFERROR(IF(G10="Según demanda",H10/I10,H10/G10),0)</f>
        <v>1</v>
      </c>
      <c r="M10" s="68">
        <v>0</v>
      </c>
      <c r="N10" s="7">
        <v>0</v>
      </c>
      <c r="O10" s="27">
        <f>IFERROR((M10/N10),0)</f>
        <v>0</v>
      </c>
      <c r="P10" s="3" t="s">
        <v>926</v>
      </c>
      <c r="Q10" s="67">
        <f>IFERROR(IF(G10="Según demanda",(M10+H10)/(I10+N10),(M10+H10)/G10),0)</f>
        <v>1</v>
      </c>
      <c r="R10" s="7"/>
      <c r="S10" s="7"/>
      <c r="T10" s="27">
        <f>IFERROR((R10/S10),0)</f>
        <v>0</v>
      </c>
      <c r="U10" s="3"/>
      <c r="V10" s="26">
        <f>IFERROR(IF(G10="Según demanda",(R10+M10+H10)/(I10+N10+S10),(R10+M10+H10)/G10),0)</f>
        <v>1</v>
      </c>
      <c r="W10" s="7"/>
      <c r="X10" s="7"/>
      <c r="Y10" s="27">
        <f>IFERROR((W10/X10),0)</f>
        <v>0</v>
      </c>
      <c r="Z10" s="3"/>
      <c r="AA10" s="26">
        <f>IFERROR(IF(G10="Según demanda",(W10+R10+M10+H10)/(I10+N10+S10+X10),(W10+R10+M10+H10)/G10),0)</f>
        <v>1</v>
      </c>
      <c r="AB10" s="63"/>
    </row>
    <row r="11" spans="1:33" ht="45.6" customHeight="1">
      <c r="A11" s="475"/>
      <c r="B11" s="205" t="s">
        <v>9</v>
      </c>
      <c r="C11" s="478"/>
      <c r="D11" s="100" t="s">
        <v>873</v>
      </c>
      <c r="E11" s="117" t="s">
        <v>364</v>
      </c>
      <c r="F11" s="117" t="s">
        <v>366</v>
      </c>
      <c r="G11" s="64">
        <v>1</v>
      </c>
      <c r="H11" s="68">
        <v>1</v>
      </c>
      <c r="I11" s="7">
        <v>1</v>
      </c>
      <c r="J11" s="27">
        <f>IFERROR((H11/I11),0)</f>
        <v>1</v>
      </c>
      <c r="K11" s="3"/>
      <c r="L11" s="67">
        <f>IFERROR(IF(G11="Según demanda",H11/I11,H11/G11),0)</f>
        <v>1</v>
      </c>
      <c r="M11" s="68">
        <v>0</v>
      </c>
      <c r="N11" s="7">
        <v>0</v>
      </c>
      <c r="O11" s="27">
        <f t="shared" ref="O11:O24" si="0">IFERROR((M11/N11),0)</f>
        <v>0</v>
      </c>
      <c r="P11" s="3" t="s">
        <v>926</v>
      </c>
      <c r="Q11" s="67">
        <f t="shared" ref="Q11:Q24" si="1">IFERROR(IF(G11="Según demanda",(M11+H11)/(I11+N11),(M11+H11)/G11),0)</f>
        <v>1</v>
      </c>
      <c r="R11" s="7"/>
      <c r="S11" s="7"/>
      <c r="T11" s="27">
        <f t="shared" ref="T11:T51" si="2">IFERROR((R11/S11),0)</f>
        <v>0</v>
      </c>
      <c r="U11" s="3"/>
      <c r="V11" s="26">
        <f t="shared" ref="V11:V51" si="3">IFERROR(IF(G11="Según demanda",(R11+M11+H11)/(I11+N11+S11),(R11+M11+H11)/G11),0)</f>
        <v>1</v>
      </c>
      <c r="W11" s="7"/>
      <c r="X11" s="7"/>
      <c r="Y11" s="27">
        <f t="shared" ref="Y11:Y24" si="4">IFERROR((W11/X11),0)</f>
        <v>0</v>
      </c>
      <c r="Z11" s="3"/>
      <c r="AA11" s="26">
        <f t="shared" ref="AA11:AA24" si="5">IFERROR(IF(G11="Según demanda",(W11+R11+M11+H11)/(I11+N11+S11+X11),(W11+R11+M11+H11)/G11),0)</f>
        <v>1</v>
      </c>
    </row>
    <row r="12" spans="1:33" ht="42.75" customHeight="1">
      <c r="A12" s="475"/>
      <c r="B12" s="205" t="s">
        <v>11</v>
      </c>
      <c r="C12" s="478"/>
      <c r="D12" s="100" t="s">
        <v>694</v>
      </c>
      <c r="E12" s="117" t="s">
        <v>365</v>
      </c>
      <c r="F12" s="117" t="s">
        <v>367</v>
      </c>
      <c r="G12" s="64">
        <v>4</v>
      </c>
      <c r="H12" s="68">
        <v>1</v>
      </c>
      <c r="I12" s="25">
        <v>4</v>
      </c>
      <c r="J12" s="27">
        <f t="shared" ref="J12:J51" si="6">IFERROR((H12/I12),0)</f>
        <v>0.25</v>
      </c>
      <c r="K12" s="3"/>
      <c r="L12" s="67">
        <f t="shared" ref="L12:L51" si="7">IFERROR(IF(G12="Según demanda",H12/I12,H12/G12),0)</f>
        <v>0.25</v>
      </c>
      <c r="M12" s="68">
        <v>2</v>
      </c>
      <c r="N12" s="7">
        <v>4</v>
      </c>
      <c r="O12" s="27">
        <f t="shared" si="0"/>
        <v>0.5</v>
      </c>
      <c r="P12" s="3" t="s">
        <v>927</v>
      </c>
      <c r="Q12" s="67">
        <f t="shared" si="1"/>
        <v>0.75</v>
      </c>
      <c r="R12" s="7"/>
      <c r="S12" s="7"/>
      <c r="T12" s="27">
        <f t="shared" si="2"/>
        <v>0</v>
      </c>
      <c r="U12" s="3"/>
      <c r="V12" s="26">
        <f t="shared" si="3"/>
        <v>0.75</v>
      </c>
      <c r="W12" s="7"/>
      <c r="X12" s="7"/>
      <c r="Y12" s="27">
        <f t="shared" si="4"/>
        <v>0</v>
      </c>
      <c r="Z12" s="3"/>
      <c r="AA12" s="26">
        <f t="shared" si="5"/>
        <v>0.75</v>
      </c>
    </row>
    <row r="13" spans="1:33" ht="57" customHeight="1">
      <c r="A13" s="475" t="s">
        <v>696</v>
      </c>
      <c r="B13" s="205" t="s">
        <v>9</v>
      </c>
      <c r="C13" s="478" t="s">
        <v>368</v>
      </c>
      <c r="D13" s="100" t="s">
        <v>369</v>
      </c>
      <c r="E13" s="117" t="s">
        <v>370</v>
      </c>
      <c r="F13" s="117" t="s">
        <v>375</v>
      </c>
      <c r="G13" s="64">
        <v>4</v>
      </c>
      <c r="H13" s="68">
        <v>1</v>
      </c>
      <c r="I13" s="25">
        <v>4</v>
      </c>
      <c r="J13" s="27">
        <f t="shared" si="6"/>
        <v>0.25</v>
      </c>
      <c r="K13" s="3"/>
      <c r="L13" s="67">
        <f t="shared" si="7"/>
        <v>0.25</v>
      </c>
      <c r="M13" s="68">
        <v>2</v>
      </c>
      <c r="N13" s="7">
        <v>4</v>
      </c>
      <c r="O13" s="27">
        <f t="shared" si="0"/>
        <v>0.5</v>
      </c>
      <c r="P13" s="3" t="s">
        <v>928</v>
      </c>
      <c r="Q13" s="67">
        <f t="shared" si="1"/>
        <v>0.75</v>
      </c>
      <c r="R13" s="7"/>
      <c r="S13" s="7"/>
      <c r="T13" s="27">
        <f t="shared" si="2"/>
        <v>0</v>
      </c>
      <c r="U13" s="3"/>
      <c r="V13" s="26">
        <f t="shared" si="3"/>
        <v>0.75</v>
      </c>
      <c r="W13" s="7"/>
      <c r="X13" s="7"/>
      <c r="Y13" s="27">
        <f t="shared" si="4"/>
        <v>0</v>
      </c>
      <c r="Z13" s="3"/>
      <c r="AA13" s="26">
        <f t="shared" si="5"/>
        <v>0.75</v>
      </c>
    </row>
    <row r="14" spans="1:33" ht="46.9" customHeight="1">
      <c r="A14" s="475"/>
      <c r="B14" s="205" t="s">
        <v>9</v>
      </c>
      <c r="C14" s="478"/>
      <c r="D14" s="100" t="s">
        <v>371</v>
      </c>
      <c r="E14" s="117" t="s">
        <v>372</v>
      </c>
      <c r="F14" s="117" t="s">
        <v>375</v>
      </c>
      <c r="G14" s="64" t="s">
        <v>755</v>
      </c>
      <c r="H14" s="68">
        <v>1</v>
      </c>
      <c r="I14" s="25">
        <v>1</v>
      </c>
      <c r="J14" s="27">
        <f t="shared" si="6"/>
        <v>1</v>
      </c>
      <c r="K14" s="3"/>
      <c r="L14" s="67">
        <f t="shared" si="7"/>
        <v>0</v>
      </c>
      <c r="M14" s="68">
        <v>0</v>
      </c>
      <c r="N14" s="7">
        <v>0</v>
      </c>
      <c r="O14" s="27">
        <f t="shared" si="0"/>
        <v>0</v>
      </c>
      <c r="P14" s="3" t="s">
        <v>926</v>
      </c>
      <c r="Q14" s="67">
        <f t="shared" si="1"/>
        <v>0</v>
      </c>
      <c r="R14" s="7"/>
      <c r="S14" s="7"/>
      <c r="T14" s="27">
        <f>IFERROR((R14/S14),0)</f>
        <v>0</v>
      </c>
      <c r="U14" s="3"/>
      <c r="V14" s="26">
        <f t="shared" si="3"/>
        <v>0</v>
      </c>
      <c r="W14" s="7"/>
      <c r="X14" s="7"/>
      <c r="Y14" s="27">
        <f t="shared" si="4"/>
        <v>0</v>
      </c>
      <c r="Z14" s="3"/>
      <c r="AA14" s="26">
        <f>IFERROR(IF(G14="Según demanda",(W14+R14+M14+H14)/(I14+N14+S14+X14),(W14+R14+M14+H14)/G14),0)</f>
        <v>0</v>
      </c>
    </row>
    <row r="15" spans="1:33" ht="53.45" customHeight="1">
      <c r="A15" s="475"/>
      <c r="B15" s="205" t="s">
        <v>41</v>
      </c>
      <c r="C15" s="478"/>
      <c r="D15" s="100" t="s">
        <v>373</v>
      </c>
      <c r="E15" s="117" t="s">
        <v>374</v>
      </c>
      <c r="F15" s="117" t="s">
        <v>366</v>
      </c>
      <c r="G15" s="64">
        <v>1</v>
      </c>
      <c r="H15" s="68">
        <v>0</v>
      </c>
      <c r="I15" s="7">
        <v>1</v>
      </c>
      <c r="J15" s="27">
        <f t="shared" si="6"/>
        <v>0</v>
      </c>
      <c r="K15" s="3"/>
      <c r="L15" s="67">
        <f t="shared" si="7"/>
        <v>0</v>
      </c>
      <c r="M15" s="68">
        <v>0</v>
      </c>
      <c r="N15" s="7">
        <v>1</v>
      </c>
      <c r="O15" s="27">
        <f t="shared" si="0"/>
        <v>0</v>
      </c>
      <c r="P15" s="3" t="s">
        <v>929</v>
      </c>
      <c r="Q15" s="67">
        <f t="shared" si="1"/>
        <v>0</v>
      </c>
      <c r="R15" s="7"/>
      <c r="S15" s="7"/>
      <c r="T15" s="27">
        <f t="shared" si="2"/>
        <v>0</v>
      </c>
      <c r="U15" s="3"/>
      <c r="V15" s="26">
        <f t="shared" si="3"/>
        <v>0</v>
      </c>
      <c r="W15" s="7"/>
      <c r="X15" s="7"/>
      <c r="Y15" s="27">
        <f t="shared" si="4"/>
        <v>0</v>
      </c>
      <c r="Z15" s="3"/>
      <c r="AA15" s="26">
        <f t="shared" si="5"/>
        <v>0</v>
      </c>
    </row>
    <row r="16" spans="1:33" ht="71.25" customHeight="1">
      <c r="A16" s="475" t="s">
        <v>696</v>
      </c>
      <c r="B16" s="205" t="s">
        <v>12</v>
      </c>
      <c r="C16" s="619" t="s">
        <v>376</v>
      </c>
      <c r="D16" s="100" t="s">
        <v>377</v>
      </c>
      <c r="E16" s="117" t="s">
        <v>378</v>
      </c>
      <c r="F16" s="117" t="s">
        <v>383</v>
      </c>
      <c r="G16" s="64">
        <v>1</v>
      </c>
      <c r="H16" s="68">
        <v>0</v>
      </c>
      <c r="I16" s="7">
        <v>1</v>
      </c>
      <c r="J16" s="27">
        <f t="shared" si="6"/>
        <v>0</v>
      </c>
      <c r="K16" s="3"/>
      <c r="L16" s="67">
        <f t="shared" si="7"/>
        <v>0</v>
      </c>
      <c r="M16" s="68">
        <v>0</v>
      </c>
      <c r="N16" s="7">
        <v>0</v>
      </c>
      <c r="O16" s="27">
        <f t="shared" si="0"/>
        <v>0</v>
      </c>
      <c r="P16" s="3" t="s">
        <v>929</v>
      </c>
      <c r="Q16" s="67">
        <f t="shared" si="1"/>
        <v>0</v>
      </c>
      <c r="R16" s="7"/>
      <c r="S16" s="7"/>
      <c r="T16" s="27">
        <f t="shared" si="2"/>
        <v>0</v>
      </c>
      <c r="U16" s="3"/>
      <c r="V16" s="26">
        <f t="shared" si="3"/>
        <v>0</v>
      </c>
      <c r="W16" s="7"/>
      <c r="X16" s="7"/>
      <c r="Y16" s="27">
        <f t="shared" si="4"/>
        <v>0</v>
      </c>
      <c r="Z16" s="3"/>
      <c r="AA16" s="26">
        <f t="shared" si="5"/>
        <v>0</v>
      </c>
    </row>
    <row r="17" spans="1:27" ht="64.150000000000006" customHeight="1">
      <c r="A17" s="475"/>
      <c r="B17" s="205" t="s">
        <v>13</v>
      </c>
      <c r="C17" s="619"/>
      <c r="D17" s="100" t="s">
        <v>930</v>
      </c>
      <c r="E17" s="117" t="s">
        <v>379</v>
      </c>
      <c r="F17" s="117" t="s">
        <v>366</v>
      </c>
      <c r="G17" s="64">
        <v>1</v>
      </c>
      <c r="H17" s="68">
        <v>1</v>
      </c>
      <c r="I17" s="7">
        <v>1</v>
      </c>
      <c r="J17" s="27">
        <f t="shared" si="6"/>
        <v>1</v>
      </c>
      <c r="K17" s="3"/>
      <c r="L17" s="67">
        <f t="shared" si="7"/>
        <v>1</v>
      </c>
      <c r="M17" s="68">
        <v>0</v>
      </c>
      <c r="N17" s="7">
        <v>0</v>
      </c>
      <c r="O17" s="27">
        <f t="shared" si="0"/>
        <v>0</v>
      </c>
      <c r="P17" s="3" t="s">
        <v>931</v>
      </c>
      <c r="Q17" s="67">
        <f t="shared" si="1"/>
        <v>1</v>
      </c>
      <c r="R17" s="7"/>
      <c r="S17" s="7"/>
      <c r="T17" s="27">
        <f t="shared" si="2"/>
        <v>0</v>
      </c>
      <c r="U17" s="3"/>
      <c r="V17" s="26">
        <f t="shared" si="3"/>
        <v>1</v>
      </c>
      <c r="W17" s="7"/>
      <c r="X17" s="7"/>
      <c r="Y17" s="27">
        <f t="shared" si="4"/>
        <v>0</v>
      </c>
      <c r="Z17" s="3"/>
      <c r="AA17" s="26">
        <f>IFERROR(IF(G17="Según demanda",(W17+R17+M17+H17)/(I17+N17+S17+X17),(W17+R17+M17+H17)/G17),0)</f>
        <v>1</v>
      </c>
    </row>
    <row r="18" spans="1:27" ht="41.45" customHeight="1">
      <c r="A18" s="475"/>
      <c r="B18" s="205" t="s">
        <v>14</v>
      </c>
      <c r="C18" s="619"/>
      <c r="D18" s="100" t="s">
        <v>380</v>
      </c>
      <c r="E18" s="117" t="s">
        <v>381</v>
      </c>
      <c r="F18" s="117" t="s">
        <v>366</v>
      </c>
      <c r="G18" s="64">
        <v>1</v>
      </c>
      <c r="H18" s="68">
        <v>0</v>
      </c>
      <c r="I18" s="7">
        <v>1</v>
      </c>
      <c r="J18" s="27">
        <f t="shared" si="6"/>
        <v>0</v>
      </c>
      <c r="K18" s="3"/>
      <c r="L18" s="67">
        <f t="shared" si="7"/>
        <v>0</v>
      </c>
      <c r="M18" s="68">
        <v>0</v>
      </c>
      <c r="N18" s="7">
        <v>0</v>
      </c>
      <c r="O18" s="27">
        <f t="shared" si="0"/>
        <v>0</v>
      </c>
      <c r="P18" s="3" t="s">
        <v>931</v>
      </c>
      <c r="Q18" s="67">
        <f t="shared" si="1"/>
        <v>0</v>
      </c>
      <c r="R18" s="7"/>
      <c r="S18" s="7"/>
      <c r="T18" s="27">
        <f t="shared" si="2"/>
        <v>0</v>
      </c>
      <c r="U18" s="3"/>
      <c r="V18" s="26">
        <f t="shared" si="3"/>
        <v>0</v>
      </c>
      <c r="W18" s="7"/>
      <c r="X18" s="7"/>
      <c r="Y18" s="27">
        <f t="shared" si="4"/>
        <v>0</v>
      </c>
      <c r="Z18" s="3"/>
      <c r="AA18" s="26">
        <f t="shared" si="5"/>
        <v>0</v>
      </c>
    </row>
    <row r="19" spans="1:27" ht="57" customHeight="1">
      <c r="A19" s="475" t="s">
        <v>696</v>
      </c>
      <c r="B19" s="205" t="s">
        <v>42</v>
      </c>
      <c r="C19" s="619"/>
      <c r="D19" s="100" t="s">
        <v>382</v>
      </c>
      <c r="E19" s="117" t="s">
        <v>378</v>
      </c>
      <c r="F19" s="117" t="s">
        <v>384</v>
      </c>
      <c r="G19" s="64">
        <v>1</v>
      </c>
      <c r="H19" s="68">
        <v>0</v>
      </c>
      <c r="I19" s="25">
        <v>1</v>
      </c>
      <c r="J19" s="27">
        <f t="shared" si="6"/>
        <v>0</v>
      </c>
      <c r="K19" s="3"/>
      <c r="L19" s="67">
        <f t="shared" si="7"/>
        <v>0</v>
      </c>
      <c r="M19" s="68">
        <v>0</v>
      </c>
      <c r="N19" s="7">
        <v>1</v>
      </c>
      <c r="O19" s="27">
        <f t="shared" si="0"/>
        <v>0</v>
      </c>
      <c r="P19" s="3" t="s">
        <v>931</v>
      </c>
      <c r="Q19" s="67">
        <f t="shared" si="1"/>
        <v>0</v>
      </c>
      <c r="R19" s="7"/>
      <c r="S19" s="7"/>
      <c r="T19" s="27">
        <f t="shared" si="2"/>
        <v>0</v>
      </c>
      <c r="U19" s="3"/>
      <c r="V19" s="26">
        <f t="shared" si="3"/>
        <v>0</v>
      </c>
      <c r="W19" s="7"/>
      <c r="X19" s="7"/>
      <c r="Y19" s="27">
        <f t="shared" si="4"/>
        <v>0</v>
      </c>
      <c r="Z19" s="3"/>
      <c r="AA19" s="26">
        <f t="shared" si="5"/>
        <v>0</v>
      </c>
    </row>
    <row r="20" spans="1:27" ht="171" customHeight="1">
      <c r="A20" s="475"/>
      <c r="B20" s="205" t="s">
        <v>10</v>
      </c>
      <c r="C20" s="478" t="s">
        <v>385</v>
      </c>
      <c r="D20" s="117" t="s">
        <v>386</v>
      </c>
      <c r="E20" s="117" t="s">
        <v>387</v>
      </c>
      <c r="F20" s="117" t="s">
        <v>436</v>
      </c>
      <c r="G20" s="64" t="s">
        <v>755</v>
      </c>
      <c r="H20" s="68">
        <v>0</v>
      </c>
      <c r="I20" s="68">
        <v>0</v>
      </c>
      <c r="J20" s="27">
        <f t="shared" si="6"/>
        <v>0</v>
      </c>
      <c r="K20" s="64"/>
      <c r="L20" s="67">
        <f t="shared" si="7"/>
        <v>0</v>
      </c>
      <c r="M20" s="68">
        <v>1</v>
      </c>
      <c r="N20" s="68">
        <v>1</v>
      </c>
      <c r="O20" s="74">
        <f t="shared" si="0"/>
        <v>1</v>
      </c>
      <c r="P20" s="3" t="s">
        <v>953</v>
      </c>
      <c r="Q20" s="67">
        <f t="shared" si="1"/>
        <v>0</v>
      </c>
      <c r="R20" s="7"/>
      <c r="S20" s="7"/>
      <c r="T20" s="27">
        <f t="shared" si="2"/>
        <v>0</v>
      </c>
      <c r="U20" s="3"/>
      <c r="V20" s="26">
        <f t="shared" si="3"/>
        <v>0</v>
      </c>
      <c r="W20" s="7"/>
      <c r="X20" s="7"/>
      <c r="Y20" s="27">
        <f t="shared" si="4"/>
        <v>0</v>
      </c>
      <c r="Z20" s="64"/>
      <c r="AA20" s="26">
        <f>IFERROR(IF(G20="Según demanda",(W20+R20+M20+H20)/(I20+N20+S20+X20),(W20+R20+M20+H20)/G20),0)</f>
        <v>0</v>
      </c>
    </row>
    <row r="21" spans="1:27" ht="142.5" customHeight="1">
      <c r="A21" s="475"/>
      <c r="B21" s="205" t="s">
        <v>10</v>
      </c>
      <c r="C21" s="478"/>
      <c r="D21" s="117" t="s">
        <v>388</v>
      </c>
      <c r="E21" s="117" t="s">
        <v>387</v>
      </c>
      <c r="F21" s="117" t="s">
        <v>437</v>
      </c>
      <c r="G21" s="64"/>
      <c r="H21" s="68">
        <v>1</v>
      </c>
      <c r="I21" s="68">
        <v>4</v>
      </c>
      <c r="J21" s="27">
        <f t="shared" si="6"/>
        <v>0.25</v>
      </c>
      <c r="K21" s="64"/>
      <c r="L21" s="67">
        <f t="shared" si="7"/>
        <v>0</v>
      </c>
      <c r="M21" s="68">
        <v>100</v>
      </c>
      <c r="N21" s="68">
        <v>100</v>
      </c>
      <c r="O21" s="74">
        <f t="shared" si="0"/>
        <v>1</v>
      </c>
      <c r="P21" s="3" t="s">
        <v>954</v>
      </c>
      <c r="Q21" s="67">
        <f t="shared" si="1"/>
        <v>0</v>
      </c>
      <c r="R21" s="68"/>
      <c r="S21" s="68"/>
      <c r="T21" s="74">
        <f t="shared" si="2"/>
        <v>0</v>
      </c>
      <c r="U21" s="64"/>
      <c r="V21" s="67">
        <f t="shared" si="3"/>
        <v>0</v>
      </c>
      <c r="W21" s="68"/>
      <c r="X21" s="68"/>
      <c r="Y21" s="74">
        <f t="shared" si="4"/>
        <v>0</v>
      </c>
      <c r="Z21" s="64"/>
      <c r="AA21" s="26">
        <f t="shared" si="5"/>
        <v>0</v>
      </c>
    </row>
    <row r="22" spans="1:27" ht="57" customHeight="1">
      <c r="A22" s="475" t="s">
        <v>696</v>
      </c>
      <c r="B22" s="205" t="s">
        <v>15</v>
      </c>
      <c r="C22" s="493" t="s">
        <v>389</v>
      </c>
      <c r="D22" s="117" t="s">
        <v>697</v>
      </c>
      <c r="E22" s="117" t="s">
        <v>390</v>
      </c>
      <c r="F22" s="117" t="s">
        <v>384</v>
      </c>
      <c r="G22" s="64">
        <v>1</v>
      </c>
      <c r="H22" s="68">
        <v>1</v>
      </c>
      <c r="I22" s="25">
        <v>1</v>
      </c>
      <c r="J22" s="27">
        <f t="shared" si="6"/>
        <v>1</v>
      </c>
      <c r="K22" s="3"/>
      <c r="L22" s="67">
        <f t="shared" si="7"/>
        <v>1</v>
      </c>
      <c r="M22" s="68">
        <v>0</v>
      </c>
      <c r="N22" s="7">
        <v>0</v>
      </c>
      <c r="O22" s="27">
        <f t="shared" si="0"/>
        <v>0</v>
      </c>
      <c r="P22" s="3" t="s">
        <v>938</v>
      </c>
      <c r="Q22" s="67">
        <f t="shared" si="1"/>
        <v>1</v>
      </c>
      <c r="R22" s="7"/>
      <c r="S22" s="7"/>
      <c r="T22" s="27">
        <f t="shared" si="2"/>
        <v>0</v>
      </c>
      <c r="U22" s="3"/>
      <c r="V22" s="26">
        <f t="shared" si="3"/>
        <v>1</v>
      </c>
      <c r="W22" s="7"/>
      <c r="X22" s="7"/>
      <c r="Y22" s="27">
        <f t="shared" si="4"/>
        <v>0</v>
      </c>
      <c r="Z22" s="3"/>
      <c r="AA22" s="26">
        <f>IFERROR(IF(G22="Según demanda",(W22+R22+M22+H22)/(I22+N22+S22+X22),(W22+R22+M22+H22)/G22),0)</f>
        <v>1</v>
      </c>
    </row>
    <row r="23" spans="1:27" ht="57" customHeight="1">
      <c r="A23" s="475"/>
      <c r="B23" s="205" t="s">
        <v>43</v>
      </c>
      <c r="C23" s="495"/>
      <c r="D23" s="117" t="s">
        <v>391</v>
      </c>
      <c r="E23" s="117" t="s">
        <v>392</v>
      </c>
      <c r="F23" s="117" t="s">
        <v>438</v>
      </c>
      <c r="G23" s="64">
        <v>1</v>
      </c>
      <c r="H23" s="68">
        <v>1</v>
      </c>
      <c r="I23" s="25">
        <v>1</v>
      </c>
      <c r="J23" s="27">
        <f t="shared" si="6"/>
        <v>1</v>
      </c>
      <c r="K23" s="3"/>
      <c r="L23" s="67">
        <f t="shared" si="7"/>
        <v>1</v>
      </c>
      <c r="M23" s="68">
        <v>0</v>
      </c>
      <c r="N23" s="7">
        <v>0</v>
      </c>
      <c r="O23" s="27">
        <f t="shared" si="0"/>
        <v>0</v>
      </c>
      <c r="P23" s="3" t="s">
        <v>926</v>
      </c>
      <c r="Q23" s="67">
        <f t="shared" si="1"/>
        <v>1</v>
      </c>
      <c r="R23" s="7"/>
      <c r="S23" s="7"/>
      <c r="T23" s="27">
        <f t="shared" si="2"/>
        <v>0</v>
      </c>
      <c r="U23" s="3"/>
      <c r="V23" s="26">
        <f t="shared" si="3"/>
        <v>1</v>
      </c>
      <c r="W23" s="7"/>
      <c r="X23" s="7"/>
      <c r="Y23" s="27">
        <f t="shared" si="4"/>
        <v>0</v>
      </c>
      <c r="Z23" s="3"/>
      <c r="AA23" s="26">
        <f t="shared" si="5"/>
        <v>1</v>
      </c>
    </row>
    <row r="24" spans="1:27" ht="57" customHeight="1">
      <c r="A24" s="475"/>
      <c r="B24" s="205" t="s">
        <v>16</v>
      </c>
      <c r="C24" s="109" t="s">
        <v>393</v>
      </c>
      <c r="D24" s="109" t="s">
        <v>698</v>
      </c>
      <c r="E24" s="109" t="s">
        <v>394</v>
      </c>
      <c r="F24" s="117" t="s">
        <v>366</v>
      </c>
      <c r="G24" s="64" t="s">
        <v>755</v>
      </c>
      <c r="H24" s="68">
        <v>0</v>
      </c>
      <c r="I24" s="25">
        <v>0</v>
      </c>
      <c r="J24" s="27">
        <f t="shared" si="6"/>
        <v>0</v>
      </c>
      <c r="K24" s="3"/>
      <c r="L24" s="67">
        <f t="shared" si="7"/>
        <v>0</v>
      </c>
      <c r="M24" s="68">
        <v>48</v>
      </c>
      <c r="N24" s="7">
        <v>48</v>
      </c>
      <c r="O24" s="27">
        <f t="shared" si="0"/>
        <v>1</v>
      </c>
      <c r="P24" s="3"/>
      <c r="Q24" s="67">
        <f t="shared" si="1"/>
        <v>0</v>
      </c>
      <c r="R24" s="7"/>
      <c r="S24" s="7"/>
      <c r="T24" s="27">
        <f t="shared" si="2"/>
        <v>0</v>
      </c>
      <c r="U24" s="3"/>
      <c r="V24" s="26">
        <f t="shared" si="3"/>
        <v>0</v>
      </c>
      <c r="W24" s="7"/>
      <c r="X24" s="7"/>
      <c r="Y24" s="27">
        <f t="shared" si="4"/>
        <v>0</v>
      </c>
      <c r="Z24" s="3"/>
      <c r="AA24" s="26">
        <f t="shared" si="5"/>
        <v>0</v>
      </c>
    </row>
    <row r="25" spans="1:27" ht="57" customHeight="1">
      <c r="A25" s="475" t="s">
        <v>696</v>
      </c>
      <c r="B25" s="206" t="s">
        <v>38</v>
      </c>
      <c r="C25" s="109" t="s">
        <v>395</v>
      </c>
      <c r="D25" s="109" t="s">
        <v>396</v>
      </c>
      <c r="E25" s="109" t="s">
        <v>397</v>
      </c>
      <c r="F25" s="117" t="s">
        <v>366</v>
      </c>
      <c r="G25" s="64" t="s">
        <v>755</v>
      </c>
      <c r="H25" s="68">
        <v>1</v>
      </c>
      <c r="I25" s="66">
        <v>1</v>
      </c>
      <c r="J25" s="27">
        <f t="shared" si="6"/>
        <v>1</v>
      </c>
      <c r="K25" s="8" t="s">
        <v>918</v>
      </c>
      <c r="L25" s="67">
        <f t="shared" si="7"/>
        <v>0</v>
      </c>
      <c r="M25" s="68">
        <v>1</v>
      </c>
      <c r="N25" s="7">
        <v>1</v>
      </c>
      <c r="O25" s="27">
        <f t="shared" ref="O25:O44" si="8">IFERROR((M25/N25),0)</f>
        <v>1</v>
      </c>
      <c r="P25" s="9" t="s">
        <v>955</v>
      </c>
      <c r="Q25" s="26">
        <f t="shared" ref="Q25:Q51" si="9">IFERROR(IF(G25="Según demanda",(M25+H25)/(I25+N25),(M25+H25)/G25),0)</f>
        <v>0</v>
      </c>
      <c r="R25" s="3"/>
      <c r="S25" s="7"/>
      <c r="T25" s="27">
        <f t="shared" si="2"/>
        <v>0</v>
      </c>
      <c r="U25" s="9"/>
      <c r="V25" s="26">
        <f t="shared" si="3"/>
        <v>0</v>
      </c>
      <c r="W25" s="7"/>
      <c r="X25" s="7"/>
      <c r="Y25" s="27">
        <f t="shared" ref="Y25:Y50" si="10">IFERROR((W25/X25),0)</f>
        <v>0</v>
      </c>
      <c r="Z25" s="8"/>
      <c r="AA25" s="26">
        <f t="shared" ref="AA25:AA30" si="11">IFERROR(IF(G25="Según demanda",(W25+R25+M25+H25)/(I25+N25+S25+X25),(W25+R25+M25+H25)/G25),0)</f>
        <v>0</v>
      </c>
    </row>
    <row r="26" spans="1:27" ht="142.5" customHeight="1">
      <c r="A26" s="475"/>
      <c r="B26" s="206" t="s">
        <v>39</v>
      </c>
      <c r="C26" s="117" t="s">
        <v>398</v>
      </c>
      <c r="D26" s="113" t="s">
        <v>399</v>
      </c>
      <c r="E26" s="117" t="s">
        <v>400</v>
      </c>
      <c r="F26" s="117" t="s">
        <v>439</v>
      </c>
      <c r="G26" s="64">
        <v>6</v>
      </c>
      <c r="H26" s="68">
        <v>6</v>
      </c>
      <c r="I26" s="66">
        <v>6</v>
      </c>
      <c r="J26" s="27">
        <f t="shared" si="6"/>
        <v>1</v>
      </c>
      <c r="K26" s="8"/>
      <c r="L26" s="67">
        <f t="shared" si="7"/>
        <v>1</v>
      </c>
      <c r="M26" s="7">
        <v>6</v>
      </c>
      <c r="N26" s="7">
        <v>6</v>
      </c>
      <c r="O26" s="27">
        <f t="shared" si="8"/>
        <v>1</v>
      </c>
      <c r="P26" s="9" t="s">
        <v>939</v>
      </c>
      <c r="Q26" s="26">
        <f t="shared" si="9"/>
        <v>2</v>
      </c>
      <c r="R26" s="3"/>
      <c r="S26" s="7"/>
      <c r="T26" s="27">
        <f t="shared" si="2"/>
        <v>0</v>
      </c>
      <c r="U26" s="9"/>
      <c r="V26" s="26">
        <f t="shared" si="3"/>
        <v>2</v>
      </c>
      <c r="W26" s="7"/>
      <c r="X26" s="7"/>
      <c r="Y26" s="27">
        <f t="shared" si="10"/>
        <v>0</v>
      </c>
      <c r="Z26" s="9"/>
      <c r="AA26" s="26">
        <f t="shared" si="11"/>
        <v>2</v>
      </c>
    </row>
    <row r="27" spans="1:27" ht="71.25" customHeight="1">
      <c r="A27" s="475"/>
      <c r="B27" s="206" t="s">
        <v>40</v>
      </c>
      <c r="C27" s="493" t="s">
        <v>401</v>
      </c>
      <c r="D27" s="617" t="s">
        <v>402</v>
      </c>
      <c r="E27" s="103" t="s">
        <v>403</v>
      </c>
      <c r="F27" s="117" t="s">
        <v>440</v>
      </c>
      <c r="G27" s="64">
        <v>1</v>
      </c>
      <c r="H27" s="68">
        <v>6</v>
      </c>
      <c r="I27" s="66">
        <v>6</v>
      </c>
      <c r="J27" s="27">
        <f t="shared" si="6"/>
        <v>1</v>
      </c>
      <c r="K27" s="8"/>
      <c r="L27" s="67">
        <f t="shared" si="7"/>
        <v>6</v>
      </c>
      <c r="M27" s="7">
        <v>5</v>
      </c>
      <c r="N27" s="7">
        <v>5</v>
      </c>
      <c r="O27" s="27">
        <f t="shared" si="8"/>
        <v>1</v>
      </c>
      <c r="P27" s="8"/>
      <c r="Q27" s="26">
        <f t="shared" si="9"/>
        <v>11</v>
      </c>
      <c r="R27" s="3"/>
      <c r="S27" s="7"/>
      <c r="T27" s="27">
        <f t="shared" si="2"/>
        <v>0</v>
      </c>
      <c r="U27" s="8"/>
      <c r="V27" s="26">
        <f t="shared" si="3"/>
        <v>11</v>
      </c>
      <c r="W27" s="7"/>
      <c r="X27" s="7"/>
      <c r="Y27" s="27">
        <f t="shared" si="10"/>
        <v>0</v>
      </c>
      <c r="Z27" s="8"/>
      <c r="AA27" s="26">
        <f t="shared" si="11"/>
        <v>11</v>
      </c>
    </row>
    <row r="28" spans="1:27" ht="71.25" customHeight="1">
      <c r="A28" s="475" t="s">
        <v>696</v>
      </c>
      <c r="B28" s="206" t="s">
        <v>40</v>
      </c>
      <c r="C28" s="494"/>
      <c r="D28" s="618"/>
      <c r="E28" s="568" t="s">
        <v>404</v>
      </c>
      <c r="F28" s="79" t="s">
        <v>441</v>
      </c>
      <c r="G28" s="64">
        <v>1</v>
      </c>
      <c r="H28" s="68">
        <v>6</v>
      </c>
      <c r="I28" s="66">
        <v>6</v>
      </c>
      <c r="J28" s="27">
        <f t="shared" si="6"/>
        <v>1</v>
      </c>
      <c r="K28" s="8"/>
      <c r="L28" s="67">
        <f t="shared" si="7"/>
        <v>6</v>
      </c>
      <c r="M28" s="7">
        <v>5</v>
      </c>
      <c r="N28" s="78">
        <v>5</v>
      </c>
      <c r="O28" s="27">
        <f t="shared" si="8"/>
        <v>1</v>
      </c>
      <c r="P28" s="8"/>
      <c r="Q28" s="26">
        <f t="shared" si="9"/>
        <v>11</v>
      </c>
      <c r="R28" s="3"/>
      <c r="S28" s="7"/>
      <c r="T28" s="27">
        <f t="shared" si="2"/>
        <v>0</v>
      </c>
      <c r="U28" s="8"/>
      <c r="V28" s="26">
        <f t="shared" si="3"/>
        <v>11</v>
      </c>
      <c r="W28" s="7"/>
      <c r="X28" s="7"/>
      <c r="Y28" s="27">
        <f t="shared" si="10"/>
        <v>0</v>
      </c>
      <c r="Z28" s="8"/>
      <c r="AA28" s="26">
        <f t="shared" si="11"/>
        <v>11</v>
      </c>
    </row>
    <row r="29" spans="1:27" ht="54" customHeight="1">
      <c r="A29" s="475"/>
      <c r="B29" s="206" t="s">
        <v>40</v>
      </c>
      <c r="C29" s="494"/>
      <c r="D29" s="103" t="s">
        <v>405</v>
      </c>
      <c r="E29" s="569"/>
      <c r="F29" s="79" t="s">
        <v>442</v>
      </c>
      <c r="G29" s="121" t="s">
        <v>761</v>
      </c>
      <c r="H29" s="68">
        <v>14</v>
      </c>
      <c r="I29" s="66">
        <v>14</v>
      </c>
      <c r="J29" s="27">
        <f t="shared" si="6"/>
        <v>1</v>
      </c>
      <c r="K29" s="8"/>
      <c r="L29" s="67">
        <f t="shared" si="7"/>
        <v>0</v>
      </c>
      <c r="M29" s="7">
        <v>5</v>
      </c>
      <c r="N29" s="7">
        <v>5</v>
      </c>
      <c r="O29" s="27">
        <f t="shared" si="8"/>
        <v>1</v>
      </c>
      <c r="P29" s="8"/>
      <c r="Q29" s="26">
        <f t="shared" si="9"/>
        <v>0</v>
      </c>
      <c r="R29" s="3"/>
      <c r="S29" s="7"/>
      <c r="T29" s="27">
        <f t="shared" si="2"/>
        <v>0</v>
      </c>
      <c r="U29" s="75"/>
      <c r="V29" s="26">
        <f t="shared" si="3"/>
        <v>0</v>
      </c>
      <c r="W29" s="7"/>
      <c r="X29" s="7"/>
      <c r="Y29" s="27">
        <f t="shared" si="10"/>
        <v>0</v>
      </c>
      <c r="Z29" s="75"/>
      <c r="AA29" s="26">
        <f t="shared" si="11"/>
        <v>0</v>
      </c>
    </row>
    <row r="30" spans="1:27" ht="41.45" customHeight="1">
      <c r="A30" s="475"/>
      <c r="B30" s="207" t="s">
        <v>40</v>
      </c>
      <c r="C30" s="494"/>
      <c r="D30" s="103" t="s">
        <v>406</v>
      </c>
      <c r="E30" s="103" t="s">
        <v>407</v>
      </c>
      <c r="F30" s="117" t="s">
        <v>366</v>
      </c>
      <c r="G30" s="76" t="s">
        <v>755</v>
      </c>
      <c r="H30" s="68">
        <v>0</v>
      </c>
      <c r="I30" s="66">
        <v>1</v>
      </c>
      <c r="J30" s="27">
        <f t="shared" si="6"/>
        <v>0</v>
      </c>
      <c r="K30" s="8"/>
      <c r="L30" s="67">
        <f t="shared" si="7"/>
        <v>0</v>
      </c>
      <c r="M30" s="7">
        <v>6</v>
      </c>
      <c r="N30" s="7">
        <v>6</v>
      </c>
      <c r="O30" s="27">
        <f t="shared" si="8"/>
        <v>1</v>
      </c>
      <c r="P30" s="9"/>
      <c r="Q30" s="26">
        <f t="shared" si="9"/>
        <v>0</v>
      </c>
      <c r="R30" s="3"/>
      <c r="S30" s="7"/>
      <c r="T30" s="27">
        <f t="shared" si="2"/>
        <v>0</v>
      </c>
      <c r="U30" s="9"/>
      <c r="V30" s="26">
        <f t="shared" si="3"/>
        <v>0</v>
      </c>
      <c r="W30" s="7"/>
      <c r="X30" s="7"/>
      <c r="Y30" s="27">
        <f t="shared" si="10"/>
        <v>0</v>
      </c>
      <c r="Z30" s="8"/>
      <c r="AA30" s="26">
        <f t="shared" si="11"/>
        <v>0</v>
      </c>
    </row>
    <row r="31" spans="1:27" ht="71.25" customHeight="1">
      <c r="A31" s="475" t="s">
        <v>696</v>
      </c>
      <c r="B31" s="207" t="s">
        <v>40</v>
      </c>
      <c r="C31" s="494"/>
      <c r="D31" s="103" t="s">
        <v>408</v>
      </c>
      <c r="E31" s="103" t="s">
        <v>407</v>
      </c>
      <c r="F31" s="117" t="s">
        <v>366</v>
      </c>
      <c r="G31" s="121">
        <v>0.01</v>
      </c>
      <c r="H31" s="65">
        <v>1</v>
      </c>
      <c r="I31" s="66">
        <v>1</v>
      </c>
      <c r="J31" s="27">
        <f t="shared" si="6"/>
        <v>1</v>
      </c>
      <c r="K31" s="64"/>
      <c r="L31" s="67">
        <f t="shared" si="7"/>
        <v>100</v>
      </c>
      <c r="M31" s="65">
        <v>0</v>
      </c>
      <c r="N31" s="68">
        <v>0</v>
      </c>
      <c r="O31" s="27">
        <f t="shared" si="8"/>
        <v>0</v>
      </c>
      <c r="P31" s="75" t="s">
        <v>956</v>
      </c>
      <c r="Q31" s="67">
        <f t="shared" si="9"/>
        <v>100</v>
      </c>
      <c r="R31" s="68"/>
      <c r="S31" s="68"/>
      <c r="T31" s="27">
        <f t="shared" si="2"/>
        <v>0</v>
      </c>
      <c r="U31" s="75"/>
      <c r="V31" s="67">
        <f t="shared" si="3"/>
        <v>100</v>
      </c>
      <c r="W31" s="68"/>
      <c r="X31" s="68"/>
      <c r="Y31" s="27">
        <f t="shared" si="10"/>
        <v>0</v>
      </c>
      <c r="Z31" s="75"/>
      <c r="AA31" s="67">
        <f>IFERROR(IF(G31="Según demanda",(W31+R31+M31+H31)/(I31+N31+S31+X31),(W31+R31+M31+H31)/G31),0)</f>
        <v>100</v>
      </c>
    </row>
    <row r="32" spans="1:27" ht="85.5" customHeight="1">
      <c r="A32" s="475"/>
      <c r="B32" s="207" t="s">
        <v>40</v>
      </c>
      <c r="C32" s="494"/>
      <c r="D32" s="103" t="s">
        <v>409</v>
      </c>
      <c r="E32" s="103" t="s">
        <v>410</v>
      </c>
      <c r="F32" s="117" t="s">
        <v>366</v>
      </c>
      <c r="G32" s="77">
        <v>1</v>
      </c>
      <c r="H32" s="65">
        <v>1</v>
      </c>
      <c r="I32" s="66">
        <v>1</v>
      </c>
      <c r="J32" s="27">
        <f t="shared" si="6"/>
        <v>1</v>
      </c>
      <c r="K32" s="64"/>
      <c r="L32" s="67">
        <f t="shared" si="7"/>
        <v>1</v>
      </c>
      <c r="M32" s="65">
        <v>0</v>
      </c>
      <c r="N32" s="68">
        <v>0</v>
      </c>
      <c r="O32" s="27">
        <f t="shared" si="8"/>
        <v>0</v>
      </c>
      <c r="P32" s="75" t="s">
        <v>956</v>
      </c>
      <c r="Q32" s="67">
        <f t="shared" si="9"/>
        <v>1</v>
      </c>
      <c r="R32" s="68"/>
      <c r="S32" s="68"/>
      <c r="T32" s="27">
        <f t="shared" si="2"/>
        <v>0</v>
      </c>
      <c r="U32" s="75"/>
      <c r="V32" s="67">
        <f t="shared" si="3"/>
        <v>1</v>
      </c>
      <c r="W32" s="68"/>
      <c r="X32" s="68"/>
      <c r="Y32" s="27">
        <f t="shared" si="10"/>
        <v>0</v>
      </c>
      <c r="Z32" s="75"/>
      <c r="AA32" s="67">
        <f>IFERROR(IF(G32="Según demanda",(W32+R32+M32+H32)/(I32+N32+S32+X32),(W32+R32+M32+H32)/G32),0)</f>
        <v>1</v>
      </c>
    </row>
    <row r="33" spans="1:27" ht="55.15" customHeight="1">
      <c r="A33" s="475"/>
      <c r="B33" s="207" t="s">
        <v>40</v>
      </c>
      <c r="C33" s="494"/>
      <c r="D33" s="103" t="s">
        <v>411</v>
      </c>
      <c r="E33" s="103" t="s">
        <v>412</v>
      </c>
      <c r="F33" s="117" t="s">
        <v>366</v>
      </c>
      <c r="G33" s="76" t="s">
        <v>755</v>
      </c>
      <c r="H33" s="68"/>
      <c r="I33" s="66"/>
      <c r="J33" s="27">
        <f t="shared" si="6"/>
        <v>0</v>
      </c>
      <c r="K33" s="64"/>
      <c r="L33" s="67">
        <f t="shared" si="7"/>
        <v>0</v>
      </c>
      <c r="M33" s="68"/>
      <c r="N33" s="68"/>
      <c r="O33" s="27">
        <f t="shared" si="8"/>
        <v>0</v>
      </c>
      <c r="P33" s="8"/>
      <c r="Q33" s="67">
        <f t="shared" si="9"/>
        <v>0</v>
      </c>
      <c r="R33" s="68"/>
      <c r="S33" s="68"/>
      <c r="T33" s="27">
        <f t="shared" si="2"/>
        <v>0</v>
      </c>
      <c r="U33" s="75"/>
      <c r="V33" s="67">
        <f t="shared" si="3"/>
        <v>0</v>
      </c>
      <c r="W33" s="68"/>
      <c r="X33" s="68"/>
      <c r="Y33" s="27">
        <f t="shared" si="10"/>
        <v>0</v>
      </c>
      <c r="Z33" s="75"/>
      <c r="AA33" s="67">
        <f>IFERROR(IF(G33="Según demanda",(W33+R33+M33+H33)/(I33+N33+S33+X33),(W33+R33+M33+H33)/G33),0)</f>
        <v>0</v>
      </c>
    </row>
    <row r="34" spans="1:27" ht="85.5">
      <c r="A34" s="475" t="s">
        <v>696</v>
      </c>
      <c r="B34" s="207" t="s">
        <v>40</v>
      </c>
      <c r="C34" s="494"/>
      <c r="D34" s="103" t="s">
        <v>413</v>
      </c>
      <c r="E34" s="103" t="s">
        <v>414</v>
      </c>
      <c r="F34" s="117" t="s">
        <v>443</v>
      </c>
      <c r="G34" s="76" t="s">
        <v>755</v>
      </c>
      <c r="H34" s="68"/>
      <c r="I34" s="69"/>
      <c r="J34" s="27">
        <f t="shared" si="6"/>
        <v>0</v>
      </c>
      <c r="K34" s="64"/>
      <c r="L34" s="67">
        <f t="shared" si="7"/>
        <v>0</v>
      </c>
      <c r="M34" s="65">
        <v>60</v>
      </c>
      <c r="N34" s="68">
        <v>60</v>
      </c>
      <c r="O34" s="27">
        <f t="shared" si="8"/>
        <v>1</v>
      </c>
      <c r="P34" s="8"/>
      <c r="Q34" s="67">
        <f t="shared" si="9"/>
        <v>0</v>
      </c>
      <c r="R34" s="65"/>
      <c r="S34" s="68"/>
      <c r="T34" s="27">
        <f t="shared" si="2"/>
        <v>0</v>
      </c>
      <c r="U34" s="71"/>
      <c r="V34" s="67">
        <f t="shared" si="3"/>
        <v>0</v>
      </c>
      <c r="W34" s="68"/>
      <c r="X34" s="68"/>
      <c r="Y34" s="27">
        <f t="shared" si="10"/>
        <v>0</v>
      </c>
      <c r="Z34" s="75"/>
      <c r="AA34" s="67">
        <f>IFERROR(IF(G34="Según demanda",(W34+R34+M34+H34)/(I34+N34+S34+X34),(W34+R34+M34+H34)/G34),0)</f>
        <v>0</v>
      </c>
    </row>
    <row r="35" spans="1:27" ht="71.25" customHeight="1">
      <c r="A35" s="475"/>
      <c r="B35" s="207" t="s">
        <v>40</v>
      </c>
      <c r="C35" s="494"/>
      <c r="D35" s="103" t="s">
        <v>415</v>
      </c>
      <c r="E35" s="103" t="s">
        <v>416</v>
      </c>
      <c r="F35" s="117" t="s">
        <v>444</v>
      </c>
      <c r="G35" s="76" t="s">
        <v>755</v>
      </c>
      <c r="H35" s="68"/>
      <c r="I35" s="69"/>
      <c r="J35" s="27">
        <f t="shared" si="6"/>
        <v>0</v>
      </c>
      <c r="K35" s="70"/>
      <c r="L35" s="67">
        <f t="shared" si="7"/>
        <v>0</v>
      </c>
      <c r="M35" s="68">
        <v>1</v>
      </c>
      <c r="N35" s="68">
        <v>1</v>
      </c>
      <c r="O35" s="27">
        <f t="shared" si="8"/>
        <v>1</v>
      </c>
      <c r="P35" s="70" t="s">
        <v>940</v>
      </c>
      <c r="Q35" s="67">
        <f t="shared" si="9"/>
        <v>0</v>
      </c>
      <c r="R35" s="68"/>
      <c r="S35" s="68"/>
      <c r="T35" s="27">
        <f t="shared" si="2"/>
        <v>0</v>
      </c>
      <c r="U35" s="88"/>
      <c r="V35" s="67">
        <f t="shared" si="3"/>
        <v>0</v>
      </c>
      <c r="W35" s="68"/>
      <c r="X35" s="68"/>
      <c r="Y35" s="27">
        <f t="shared" si="10"/>
        <v>0</v>
      </c>
      <c r="Z35" s="70"/>
      <c r="AA35" s="67">
        <f t="shared" ref="AA35:AA40" si="12">IFERROR(IF(G35="Según demanda",(W35+R35+M35+H35)/(I35+N35+S35+X35),(W35+R35+M35+H35)/G35),0)</f>
        <v>0</v>
      </c>
    </row>
    <row r="36" spans="1:27" ht="45">
      <c r="A36" s="475"/>
      <c r="B36" s="207" t="s">
        <v>40</v>
      </c>
      <c r="C36" s="495"/>
      <c r="D36" s="114" t="s">
        <v>417</v>
      </c>
      <c r="E36" s="114" t="s">
        <v>418</v>
      </c>
      <c r="F36" s="114" t="s">
        <v>445</v>
      </c>
      <c r="G36" s="77">
        <v>4</v>
      </c>
      <c r="H36" s="68"/>
      <c r="I36" s="66"/>
      <c r="J36" s="27">
        <f t="shared" si="6"/>
        <v>0</v>
      </c>
      <c r="K36" s="71"/>
      <c r="L36" s="67">
        <f t="shared" si="7"/>
        <v>0</v>
      </c>
      <c r="M36" s="68">
        <v>2</v>
      </c>
      <c r="N36" s="68">
        <v>4</v>
      </c>
      <c r="O36" s="27">
        <f t="shared" si="8"/>
        <v>0.5</v>
      </c>
      <c r="P36" s="84" t="s">
        <v>941</v>
      </c>
      <c r="Q36" s="67">
        <f t="shared" si="9"/>
        <v>0.5</v>
      </c>
      <c r="R36" s="68"/>
      <c r="S36" s="68"/>
      <c r="T36" s="27">
        <f t="shared" si="2"/>
        <v>0</v>
      </c>
      <c r="U36" s="71"/>
      <c r="V36" s="67">
        <f t="shared" si="3"/>
        <v>0.5</v>
      </c>
      <c r="W36" s="68"/>
      <c r="X36" s="68"/>
      <c r="Y36" s="27">
        <f t="shared" si="10"/>
        <v>0</v>
      </c>
      <c r="Z36" s="96"/>
      <c r="AA36" s="67">
        <f t="shared" si="12"/>
        <v>0.5</v>
      </c>
    </row>
    <row r="37" spans="1:27" ht="57">
      <c r="A37" s="475" t="s">
        <v>696</v>
      </c>
      <c r="B37" s="207" t="s">
        <v>40</v>
      </c>
      <c r="C37" s="621" t="s">
        <v>419</v>
      </c>
      <c r="D37" s="101" t="s">
        <v>420</v>
      </c>
      <c r="E37" s="115" t="s">
        <v>421</v>
      </c>
      <c r="F37" s="117"/>
      <c r="G37" s="77">
        <v>0</v>
      </c>
      <c r="H37" s="72">
        <v>0</v>
      </c>
      <c r="I37" s="69"/>
      <c r="J37" s="27">
        <f t="shared" si="6"/>
        <v>0</v>
      </c>
      <c r="K37" s="64"/>
      <c r="L37" s="67">
        <f t="shared" si="7"/>
        <v>0</v>
      </c>
      <c r="M37" s="95">
        <v>0</v>
      </c>
      <c r="N37" s="72">
        <v>0</v>
      </c>
      <c r="O37" s="27">
        <f t="shared" si="8"/>
        <v>0</v>
      </c>
      <c r="P37" s="148" t="s">
        <v>1043</v>
      </c>
      <c r="Q37" s="67">
        <f t="shared" si="9"/>
        <v>0</v>
      </c>
      <c r="R37" s="77"/>
      <c r="S37" s="77"/>
      <c r="T37" s="27">
        <f t="shared" si="2"/>
        <v>0</v>
      </c>
      <c r="U37" s="89"/>
      <c r="V37" s="67">
        <f t="shared" si="3"/>
        <v>0</v>
      </c>
      <c r="W37" s="78"/>
      <c r="X37" s="28"/>
      <c r="Y37" s="27">
        <f t="shared" si="10"/>
        <v>0</v>
      </c>
      <c r="Z37" s="85"/>
      <c r="AA37" s="67">
        <f t="shared" si="12"/>
        <v>0</v>
      </c>
    </row>
    <row r="38" spans="1:27" ht="42.75">
      <c r="A38" s="475"/>
      <c r="B38" s="207" t="s">
        <v>40</v>
      </c>
      <c r="C38" s="621"/>
      <c r="D38" s="102" t="s">
        <v>422</v>
      </c>
      <c r="E38" s="115" t="s">
        <v>423</v>
      </c>
      <c r="F38" s="117" t="s">
        <v>366</v>
      </c>
      <c r="G38" s="77">
        <v>0</v>
      </c>
      <c r="H38" s="72">
        <v>1</v>
      </c>
      <c r="I38" s="69"/>
      <c r="J38" s="27">
        <f t="shared" si="6"/>
        <v>0</v>
      </c>
      <c r="K38" s="73"/>
      <c r="L38" s="67">
        <f t="shared" si="7"/>
        <v>0</v>
      </c>
      <c r="M38" s="95">
        <v>0</v>
      </c>
      <c r="N38" s="72">
        <v>0</v>
      </c>
      <c r="O38" s="27">
        <f t="shared" si="8"/>
        <v>0</v>
      </c>
      <c r="P38" s="148" t="s">
        <v>1043</v>
      </c>
      <c r="Q38" s="67">
        <f t="shared" si="9"/>
        <v>0</v>
      </c>
      <c r="R38" s="87"/>
      <c r="S38" s="72"/>
      <c r="T38" s="90">
        <f t="shared" si="2"/>
        <v>0</v>
      </c>
      <c r="U38" s="89"/>
      <c r="V38" s="91">
        <f t="shared" si="3"/>
        <v>0</v>
      </c>
      <c r="W38" s="77"/>
      <c r="X38" s="92"/>
      <c r="Y38" s="27">
        <f t="shared" si="10"/>
        <v>0</v>
      </c>
      <c r="Z38" s="89"/>
      <c r="AA38" s="67">
        <f t="shared" si="12"/>
        <v>0</v>
      </c>
    </row>
    <row r="39" spans="1:27" ht="42.75">
      <c r="A39" s="475"/>
      <c r="B39" s="207" t="s">
        <v>40</v>
      </c>
      <c r="C39" s="621"/>
      <c r="D39" s="102" t="s">
        <v>424</v>
      </c>
      <c r="E39" s="115" t="s">
        <v>425</v>
      </c>
      <c r="F39" s="115" t="s">
        <v>366</v>
      </c>
      <c r="G39" s="122">
        <v>0</v>
      </c>
      <c r="H39" s="72">
        <v>1</v>
      </c>
      <c r="I39" s="69"/>
      <c r="J39" s="27">
        <f t="shared" si="6"/>
        <v>0</v>
      </c>
      <c r="K39" s="64"/>
      <c r="L39" s="67">
        <f t="shared" si="7"/>
        <v>0</v>
      </c>
      <c r="M39" s="95">
        <v>0</v>
      </c>
      <c r="N39" s="72">
        <v>0</v>
      </c>
      <c r="O39" s="27">
        <f t="shared" si="8"/>
        <v>0</v>
      </c>
      <c r="P39" s="8"/>
      <c r="Q39" s="67">
        <f t="shared" si="9"/>
        <v>0</v>
      </c>
      <c r="R39" s="77"/>
      <c r="S39" s="92"/>
      <c r="T39" s="27">
        <f t="shared" si="2"/>
        <v>0</v>
      </c>
      <c r="U39" s="73"/>
      <c r="V39" s="67">
        <f t="shared" si="3"/>
        <v>0</v>
      </c>
      <c r="W39" s="77"/>
      <c r="X39" s="92"/>
      <c r="Y39" s="27">
        <f t="shared" si="10"/>
        <v>0</v>
      </c>
      <c r="Z39" s="97"/>
      <c r="AA39" s="67">
        <f t="shared" si="12"/>
        <v>0</v>
      </c>
    </row>
    <row r="40" spans="1:27" ht="42.75">
      <c r="A40" s="475" t="s">
        <v>696</v>
      </c>
      <c r="B40" s="207" t="s">
        <v>40</v>
      </c>
      <c r="C40" s="621"/>
      <c r="D40" s="102" t="s">
        <v>426</v>
      </c>
      <c r="E40" s="115" t="s">
        <v>427</v>
      </c>
      <c r="F40" s="115" t="s">
        <v>366</v>
      </c>
      <c r="G40" s="119" t="s">
        <v>755</v>
      </c>
      <c r="H40" s="72"/>
      <c r="I40" s="69"/>
      <c r="J40" s="27">
        <f t="shared" si="6"/>
        <v>0</v>
      </c>
      <c r="K40" s="89"/>
      <c r="L40" s="67">
        <f t="shared" si="7"/>
        <v>0</v>
      </c>
      <c r="M40" s="95"/>
      <c r="N40" s="72"/>
      <c r="O40" s="27">
        <f t="shared" si="8"/>
        <v>0</v>
      </c>
      <c r="P40" s="132"/>
      <c r="Q40" s="67">
        <f t="shared" si="9"/>
        <v>0</v>
      </c>
      <c r="R40" s="87"/>
      <c r="S40" s="72"/>
      <c r="T40" s="27">
        <f t="shared" si="2"/>
        <v>0</v>
      </c>
      <c r="U40" s="89"/>
      <c r="V40" s="67">
        <f t="shared" si="3"/>
        <v>0</v>
      </c>
      <c r="W40" s="77"/>
      <c r="X40" s="92"/>
      <c r="Y40" s="27">
        <f t="shared" si="10"/>
        <v>0</v>
      </c>
      <c r="Z40" s="98"/>
      <c r="AA40" s="67">
        <f t="shared" si="12"/>
        <v>0</v>
      </c>
    </row>
    <row r="41" spans="1:27" ht="27.6" customHeight="1">
      <c r="A41" s="475"/>
      <c r="B41" s="207" t="s">
        <v>40</v>
      </c>
      <c r="C41" s="621"/>
      <c r="D41" s="102" t="s">
        <v>428</v>
      </c>
      <c r="E41" s="115" t="s">
        <v>429</v>
      </c>
      <c r="F41" s="115" t="s">
        <v>366</v>
      </c>
      <c r="G41" s="64" t="s">
        <v>755</v>
      </c>
      <c r="H41" s="65"/>
      <c r="I41" s="66"/>
      <c r="J41" s="27">
        <f t="shared" si="6"/>
        <v>0</v>
      </c>
      <c r="K41" s="64"/>
      <c r="L41" s="67">
        <f t="shared" si="7"/>
        <v>0</v>
      </c>
      <c r="M41" s="86"/>
      <c r="N41" s="68"/>
      <c r="O41" s="27">
        <f t="shared" si="8"/>
        <v>0</v>
      </c>
      <c r="P41" s="8"/>
      <c r="Q41" s="67">
        <f t="shared" si="9"/>
        <v>0</v>
      </c>
      <c r="R41" s="68"/>
      <c r="S41" s="68"/>
      <c r="T41" s="27">
        <f t="shared" si="2"/>
        <v>0</v>
      </c>
      <c r="U41" s="75"/>
      <c r="V41" s="67">
        <f t="shared" si="3"/>
        <v>0</v>
      </c>
      <c r="W41" s="7"/>
      <c r="X41" s="7"/>
      <c r="Y41" s="27">
        <f t="shared" si="10"/>
        <v>0</v>
      </c>
      <c r="Z41" s="3"/>
      <c r="AA41" s="26">
        <f>IFERROR(IF(G41="Según demanda",(W41+R41+M41+H41)/(I41+N41+S41+X41),(W41+R41+M41+H41)/G41),0)</f>
        <v>0</v>
      </c>
    </row>
    <row r="42" spans="1:27" ht="57">
      <c r="A42" s="475"/>
      <c r="B42" s="207" t="s">
        <v>40</v>
      </c>
      <c r="C42" s="621"/>
      <c r="D42" s="102" t="s">
        <v>430</v>
      </c>
      <c r="E42" s="115" t="s">
        <v>431</v>
      </c>
      <c r="F42" s="115" t="s">
        <v>366</v>
      </c>
      <c r="G42" s="64">
        <v>0</v>
      </c>
      <c r="H42" s="65">
        <v>0</v>
      </c>
      <c r="I42" s="66"/>
      <c r="J42" s="27">
        <f t="shared" si="6"/>
        <v>0</v>
      </c>
      <c r="K42" s="64"/>
      <c r="L42" s="67">
        <f t="shared" si="7"/>
        <v>0</v>
      </c>
      <c r="M42" s="86">
        <v>0</v>
      </c>
      <c r="N42" s="68">
        <v>0</v>
      </c>
      <c r="O42" s="27">
        <f t="shared" si="8"/>
        <v>0</v>
      </c>
      <c r="P42" s="470"/>
      <c r="Q42" s="67">
        <f t="shared" si="9"/>
        <v>0</v>
      </c>
      <c r="R42" s="68"/>
      <c r="S42" s="68"/>
      <c r="T42" s="27">
        <f t="shared" si="2"/>
        <v>0</v>
      </c>
      <c r="U42" s="75"/>
      <c r="V42" s="67">
        <f t="shared" si="3"/>
        <v>0</v>
      </c>
      <c r="W42" s="7"/>
      <c r="X42" s="7"/>
      <c r="Y42" s="27">
        <f t="shared" si="10"/>
        <v>0</v>
      </c>
      <c r="Z42" s="3"/>
      <c r="AA42" s="26">
        <f>IFERROR(IF(G42="Según demanda",(W42+R42+M42+H42)/(I42+N42+S42+X42),(W42+R42+M42+H42)/G42),0)</f>
        <v>0</v>
      </c>
    </row>
    <row r="43" spans="1:27" ht="57">
      <c r="A43" s="208" t="s">
        <v>708</v>
      </c>
      <c r="B43" s="207" t="s">
        <v>40</v>
      </c>
      <c r="C43" s="621"/>
      <c r="D43" s="102" t="s">
        <v>432</v>
      </c>
      <c r="E43" s="115" t="s">
        <v>433</v>
      </c>
      <c r="F43" s="117" t="s">
        <v>446</v>
      </c>
      <c r="G43" s="64">
        <v>0</v>
      </c>
      <c r="H43" s="68">
        <v>0</v>
      </c>
      <c r="I43" s="66"/>
      <c r="J43" s="27">
        <f t="shared" si="6"/>
        <v>0</v>
      </c>
      <c r="K43" s="64"/>
      <c r="L43" s="67">
        <f t="shared" si="7"/>
        <v>0</v>
      </c>
      <c r="M43" s="86">
        <v>60</v>
      </c>
      <c r="N43" s="68">
        <v>60</v>
      </c>
      <c r="O43" s="27">
        <f t="shared" si="8"/>
        <v>1</v>
      </c>
      <c r="P43" s="470"/>
      <c r="Q43" s="67">
        <f t="shared" si="9"/>
        <v>0</v>
      </c>
      <c r="R43" s="68"/>
      <c r="S43" s="68"/>
      <c r="T43" s="27">
        <f t="shared" si="2"/>
        <v>0</v>
      </c>
      <c r="U43" s="75"/>
      <c r="V43" s="67">
        <f t="shared" si="3"/>
        <v>0</v>
      </c>
      <c r="W43" s="7"/>
      <c r="X43" s="7"/>
      <c r="Y43" s="27">
        <f t="shared" si="10"/>
        <v>0</v>
      </c>
      <c r="Z43" s="29"/>
      <c r="AA43" s="26">
        <f>IFERROR(IF(G43="Según demanda",(W43+R43+M43+H43)/(I43+N43+S43+X43),(W43+R43+M43+H43)/G43),0)</f>
        <v>0</v>
      </c>
    </row>
    <row r="44" spans="1:27" ht="27.6" customHeight="1">
      <c r="A44" s="208" t="s">
        <v>709</v>
      </c>
      <c r="B44" s="207" t="s">
        <v>40</v>
      </c>
      <c r="C44" s="621"/>
      <c r="D44" s="102" t="s">
        <v>434</v>
      </c>
      <c r="E44" s="115" t="s">
        <v>435</v>
      </c>
      <c r="F44" s="115" t="s">
        <v>366</v>
      </c>
      <c r="G44" s="64">
        <v>0</v>
      </c>
      <c r="H44" s="68">
        <v>0</v>
      </c>
      <c r="I44" s="69"/>
      <c r="J44" s="27">
        <f t="shared" si="6"/>
        <v>0</v>
      </c>
      <c r="K44" s="64"/>
      <c r="L44" s="67">
        <f t="shared" si="7"/>
        <v>0</v>
      </c>
      <c r="M44" s="86">
        <v>1</v>
      </c>
      <c r="N44" s="68">
        <v>1</v>
      </c>
      <c r="O44" s="27">
        <f t="shared" si="8"/>
        <v>1</v>
      </c>
      <c r="P44" s="470"/>
      <c r="Q44" s="67">
        <f t="shared" si="9"/>
        <v>0</v>
      </c>
      <c r="R44" s="65"/>
      <c r="S44" s="68"/>
      <c r="T44" s="27">
        <f t="shared" si="2"/>
        <v>0</v>
      </c>
      <c r="U44" s="84"/>
      <c r="V44" s="67">
        <f t="shared" si="3"/>
        <v>0</v>
      </c>
      <c r="W44" s="7"/>
      <c r="X44" s="62"/>
      <c r="Y44" s="27">
        <f t="shared" si="10"/>
        <v>0</v>
      </c>
      <c r="Z44" s="29"/>
      <c r="AA44" s="26">
        <f t="shared" ref="AA44" si="13">IFERROR(IF(G44="Según demanda",(W44+R44+M44+H44)/(I44+N44+S44+X44),(W44+R44+M44+H44)/G44),0)</f>
        <v>0</v>
      </c>
    </row>
    <row r="45" spans="1:27" ht="151.9" customHeight="1">
      <c r="A45" s="521" t="s">
        <v>696</v>
      </c>
      <c r="B45" s="518" t="s">
        <v>37</v>
      </c>
      <c r="C45" s="218" t="s">
        <v>447</v>
      </c>
      <c r="D45" s="218" t="s">
        <v>699</v>
      </c>
      <c r="E45" s="117" t="s">
        <v>700</v>
      </c>
      <c r="F45" s="117" t="s">
        <v>705</v>
      </c>
      <c r="G45" s="104">
        <v>6</v>
      </c>
      <c r="H45" s="68">
        <v>2</v>
      </c>
      <c r="I45" s="66">
        <v>2</v>
      </c>
      <c r="J45" s="27">
        <f t="shared" si="6"/>
        <v>1</v>
      </c>
      <c r="K45" s="64" t="s">
        <v>919</v>
      </c>
      <c r="L45" s="67">
        <f t="shared" si="7"/>
        <v>0.33333333333333331</v>
      </c>
      <c r="M45" s="68">
        <v>1</v>
      </c>
      <c r="N45" s="68">
        <v>1</v>
      </c>
      <c r="O45" s="27">
        <f>IFERROR((M45/N45),0)</f>
        <v>1</v>
      </c>
      <c r="P45" s="64" t="s">
        <v>932</v>
      </c>
      <c r="Q45" s="67">
        <f t="shared" si="9"/>
        <v>0.5</v>
      </c>
      <c r="R45" s="68"/>
      <c r="S45" s="68"/>
      <c r="T45" s="27">
        <f t="shared" si="2"/>
        <v>0</v>
      </c>
      <c r="U45" s="75"/>
      <c r="V45" s="67">
        <f t="shared" si="3"/>
        <v>0.5</v>
      </c>
      <c r="W45" s="68"/>
      <c r="X45" s="68"/>
      <c r="Y45" s="27">
        <f t="shared" si="10"/>
        <v>0</v>
      </c>
      <c r="Z45" s="75"/>
      <c r="AA45" s="67">
        <f>IFERROR(IF(G45="Según demanda",(W45+R45+M45+H45)/(I45+N45+S45+X45),(W45+R45+M45+H45)/G45),0)</f>
        <v>0.5</v>
      </c>
    </row>
    <row r="46" spans="1:27" ht="193.15" customHeight="1">
      <c r="A46" s="521"/>
      <c r="B46" s="519"/>
      <c r="C46" s="79" t="s">
        <v>448</v>
      </c>
      <c r="D46" s="218" t="s">
        <v>449</v>
      </c>
      <c r="E46" s="117" t="s">
        <v>456</v>
      </c>
      <c r="F46" s="117" t="s">
        <v>460</v>
      </c>
      <c r="G46" s="104" t="s">
        <v>762</v>
      </c>
      <c r="H46" s="68">
        <v>13</v>
      </c>
      <c r="I46" s="66">
        <v>13</v>
      </c>
      <c r="J46" s="27">
        <f t="shared" si="6"/>
        <v>1</v>
      </c>
      <c r="K46" s="75" t="s">
        <v>920</v>
      </c>
      <c r="L46" s="67">
        <f t="shared" si="7"/>
        <v>1</v>
      </c>
      <c r="M46" s="68">
        <v>13</v>
      </c>
      <c r="N46" s="68">
        <v>13</v>
      </c>
      <c r="O46" s="27">
        <f t="shared" ref="O46:O51" si="14">IFERROR((M46/N46),0)</f>
        <v>1</v>
      </c>
      <c r="P46" s="75" t="s">
        <v>933</v>
      </c>
      <c r="Q46" s="67">
        <f t="shared" si="9"/>
        <v>1</v>
      </c>
      <c r="R46" s="68"/>
      <c r="S46" s="68"/>
      <c r="T46" s="27">
        <f t="shared" si="2"/>
        <v>0</v>
      </c>
      <c r="U46" s="75"/>
      <c r="V46" s="67">
        <f t="shared" si="3"/>
        <v>1</v>
      </c>
      <c r="W46" s="68"/>
      <c r="X46" s="68"/>
      <c r="Y46" s="27">
        <f t="shared" si="10"/>
        <v>0</v>
      </c>
      <c r="Z46" s="75"/>
      <c r="AA46" s="67">
        <f>IFERROR(IF(G46="Según demanda",(W46+R46+M46+H46)/(I46+N46+S46+X46),(W46+R46+M46+H46)/G46),0)</f>
        <v>1</v>
      </c>
    </row>
    <row r="47" spans="1:27" ht="124.15" customHeight="1">
      <c r="A47" s="521"/>
      <c r="B47" s="519"/>
      <c r="C47" s="218" t="s">
        <v>701</v>
      </c>
      <c r="D47" s="218" t="s">
        <v>702</v>
      </c>
      <c r="E47" s="117" t="s">
        <v>703</v>
      </c>
      <c r="F47" s="117" t="s">
        <v>706</v>
      </c>
      <c r="G47" s="104" t="s">
        <v>762</v>
      </c>
      <c r="H47" s="68">
        <v>543</v>
      </c>
      <c r="I47" s="66">
        <v>543</v>
      </c>
      <c r="J47" s="27">
        <f t="shared" si="6"/>
        <v>1</v>
      </c>
      <c r="K47" s="75" t="s">
        <v>921</v>
      </c>
      <c r="L47" s="67">
        <f t="shared" si="7"/>
        <v>1</v>
      </c>
      <c r="M47" s="68">
        <v>237</v>
      </c>
      <c r="N47" s="68">
        <v>237</v>
      </c>
      <c r="O47" s="27">
        <f t="shared" si="14"/>
        <v>1</v>
      </c>
      <c r="P47" s="75" t="s">
        <v>934</v>
      </c>
      <c r="Q47" s="67">
        <f t="shared" si="9"/>
        <v>1</v>
      </c>
      <c r="R47" s="68"/>
      <c r="S47" s="68"/>
      <c r="T47" s="27">
        <f t="shared" si="2"/>
        <v>0</v>
      </c>
      <c r="U47" s="75"/>
      <c r="V47" s="67">
        <f t="shared" si="3"/>
        <v>1</v>
      </c>
      <c r="W47" s="68"/>
      <c r="X47" s="68"/>
      <c r="Y47" s="27">
        <f t="shared" si="10"/>
        <v>0</v>
      </c>
      <c r="Z47" s="75"/>
      <c r="AA47" s="67">
        <f>IFERROR(IF(G47="Según demanda",(W47+R47+M47+H47)/(I47+N47+S47+X47),(W47+R47+M47+H47)/G47),0)</f>
        <v>1</v>
      </c>
    </row>
    <row r="48" spans="1:27" ht="119.45" customHeight="1">
      <c r="A48" s="521"/>
      <c r="B48" s="519"/>
      <c r="C48" s="620" t="s">
        <v>450</v>
      </c>
      <c r="D48" s="218" t="s">
        <v>451</v>
      </c>
      <c r="E48" s="117" t="s">
        <v>704</v>
      </c>
      <c r="F48" s="117" t="s">
        <v>707</v>
      </c>
      <c r="G48" s="104" t="s">
        <v>762</v>
      </c>
      <c r="H48" s="68">
        <v>55</v>
      </c>
      <c r="I48" s="69">
        <v>55</v>
      </c>
      <c r="J48" s="27">
        <f t="shared" si="6"/>
        <v>1</v>
      </c>
      <c r="K48" s="64" t="s">
        <v>922</v>
      </c>
      <c r="L48" s="67">
        <f t="shared" si="7"/>
        <v>1</v>
      </c>
      <c r="M48" s="68">
        <v>55</v>
      </c>
      <c r="N48" s="68">
        <v>55</v>
      </c>
      <c r="O48" s="27">
        <f t="shared" si="14"/>
        <v>1</v>
      </c>
      <c r="P48" s="75" t="s">
        <v>922</v>
      </c>
      <c r="Q48" s="67">
        <f t="shared" si="9"/>
        <v>1</v>
      </c>
      <c r="R48" s="68"/>
      <c r="S48" s="68"/>
      <c r="T48" s="27">
        <f t="shared" si="2"/>
        <v>0</v>
      </c>
      <c r="U48" s="75"/>
      <c r="V48" s="67">
        <f t="shared" si="3"/>
        <v>1</v>
      </c>
      <c r="W48" s="68"/>
      <c r="X48" s="68"/>
      <c r="Y48" s="27">
        <f t="shared" si="10"/>
        <v>0</v>
      </c>
      <c r="Z48" s="75"/>
      <c r="AA48" s="67">
        <f>IFERROR(IF(G48="Según demanda",(W48+R48+M48+H48)/(I48+N48+S48+X48),(W48+R48+M48+H48)/G48),0)</f>
        <v>1</v>
      </c>
    </row>
    <row r="49" spans="1:27" ht="92.45" customHeight="1">
      <c r="A49" s="521"/>
      <c r="B49" s="519"/>
      <c r="C49" s="620"/>
      <c r="D49" s="218" t="s">
        <v>452</v>
      </c>
      <c r="E49" s="117" t="s">
        <v>457</v>
      </c>
      <c r="F49" s="117" t="s">
        <v>461</v>
      </c>
      <c r="G49" s="104" t="s">
        <v>762</v>
      </c>
      <c r="H49" s="68">
        <v>1</v>
      </c>
      <c r="I49" s="69">
        <v>1</v>
      </c>
      <c r="J49" s="27">
        <f t="shared" si="6"/>
        <v>1</v>
      </c>
      <c r="K49" s="125" t="s">
        <v>923</v>
      </c>
      <c r="L49" s="67">
        <f t="shared" si="7"/>
        <v>1</v>
      </c>
      <c r="M49" s="68">
        <v>72</v>
      </c>
      <c r="N49" s="68">
        <v>72</v>
      </c>
      <c r="O49" s="27">
        <f t="shared" si="14"/>
        <v>1</v>
      </c>
      <c r="P49" s="70" t="s">
        <v>935</v>
      </c>
      <c r="Q49" s="67">
        <f t="shared" si="9"/>
        <v>1</v>
      </c>
      <c r="R49" s="68"/>
      <c r="S49" s="68"/>
      <c r="T49" s="27">
        <f t="shared" si="2"/>
        <v>0</v>
      </c>
      <c r="U49" s="70"/>
      <c r="V49" s="67">
        <f t="shared" si="3"/>
        <v>1</v>
      </c>
      <c r="W49" s="68"/>
      <c r="X49" s="68"/>
      <c r="Y49" s="27">
        <f t="shared" si="10"/>
        <v>0</v>
      </c>
      <c r="Z49" s="70"/>
      <c r="AA49" s="67">
        <f t="shared" ref="AA49:AA51" si="15">IFERROR(IF(G49="Según demanda",(W49+R49+M49+H49)/(I49+N49+S49+X49),(W49+R49+M49+H49)/G49),0)</f>
        <v>1</v>
      </c>
    </row>
    <row r="50" spans="1:27" ht="262.89999999999998" customHeight="1">
      <c r="A50" s="521"/>
      <c r="B50" s="519"/>
      <c r="C50" s="620"/>
      <c r="D50" s="218" t="s">
        <v>453</v>
      </c>
      <c r="E50" s="117" t="s">
        <v>458</v>
      </c>
      <c r="F50" s="117" t="s">
        <v>462</v>
      </c>
      <c r="G50" s="104" t="s">
        <v>762</v>
      </c>
      <c r="H50" s="68">
        <v>134</v>
      </c>
      <c r="I50" s="66">
        <v>134</v>
      </c>
      <c r="J50" s="27">
        <f t="shared" si="6"/>
        <v>1</v>
      </c>
      <c r="K50" s="71" t="s">
        <v>924</v>
      </c>
      <c r="L50" s="67">
        <f t="shared" si="7"/>
        <v>1</v>
      </c>
      <c r="M50" s="68">
        <v>1</v>
      </c>
      <c r="N50" s="68">
        <v>1</v>
      </c>
      <c r="O50" s="27">
        <f t="shared" si="14"/>
        <v>1</v>
      </c>
      <c r="P50" s="71" t="s">
        <v>936</v>
      </c>
      <c r="Q50" s="67">
        <f t="shared" si="9"/>
        <v>1</v>
      </c>
      <c r="R50" s="68"/>
      <c r="S50" s="68"/>
      <c r="T50" s="27">
        <f t="shared" si="2"/>
        <v>0</v>
      </c>
      <c r="U50" s="71"/>
      <c r="V50" s="67">
        <f t="shared" si="3"/>
        <v>1</v>
      </c>
      <c r="W50" s="68"/>
      <c r="X50" s="68"/>
      <c r="Y50" s="27">
        <f t="shared" si="10"/>
        <v>0</v>
      </c>
      <c r="Z50" s="96"/>
      <c r="AA50" s="67">
        <f t="shared" si="15"/>
        <v>1</v>
      </c>
    </row>
    <row r="51" spans="1:27" ht="140.44999999999999" customHeight="1">
      <c r="A51" s="521"/>
      <c r="B51" s="520"/>
      <c r="C51" s="218" t="s">
        <v>454</v>
      </c>
      <c r="D51" s="218" t="s">
        <v>455</v>
      </c>
      <c r="E51" s="117" t="s">
        <v>459</v>
      </c>
      <c r="F51" s="117" t="s">
        <v>463</v>
      </c>
      <c r="G51" s="104" t="s">
        <v>762</v>
      </c>
      <c r="H51" s="68">
        <v>3</v>
      </c>
      <c r="I51" s="66">
        <v>3</v>
      </c>
      <c r="J51" s="27">
        <f t="shared" si="6"/>
        <v>1</v>
      </c>
      <c r="K51" s="110" t="s">
        <v>925</v>
      </c>
      <c r="L51" s="99">
        <f t="shared" si="7"/>
        <v>1</v>
      </c>
      <c r="M51" s="68">
        <v>9</v>
      </c>
      <c r="N51" s="68">
        <v>10</v>
      </c>
      <c r="O51" s="27">
        <f t="shared" si="14"/>
        <v>0.9</v>
      </c>
      <c r="P51" s="110" t="s">
        <v>937</v>
      </c>
      <c r="Q51" s="67">
        <f t="shared" si="9"/>
        <v>0.92307692307692313</v>
      </c>
      <c r="R51" s="68"/>
      <c r="S51" s="68"/>
      <c r="T51" s="27">
        <f t="shared" si="2"/>
        <v>0</v>
      </c>
      <c r="U51" s="204"/>
      <c r="V51" s="67">
        <f t="shared" si="3"/>
        <v>0.92307692307692313</v>
      </c>
      <c r="W51" s="68"/>
      <c r="X51" s="68"/>
      <c r="Y51" s="27"/>
      <c r="Z51" s="111"/>
      <c r="AA51" s="67">
        <f t="shared" si="15"/>
        <v>0.92307692307692313</v>
      </c>
    </row>
    <row r="52" spans="1:27" ht="55.9" customHeight="1">
      <c r="A52" s="475" t="s">
        <v>712</v>
      </c>
      <c r="B52" s="209" t="s">
        <v>676</v>
      </c>
      <c r="C52" s="118" t="s">
        <v>710</v>
      </c>
      <c r="D52" s="163" t="s">
        <v>874</v>
      </c>
      <c r="E52" s="118" t="s">
        <v>464</v>
      </c>
      <c r="F52" s="229" t="s">
        <v>871</v>
      </c>
      <c r="G52" s="123">
        <v>54</v>
      </c>
      <c r="H52" s="123"/>
      <c r="I52" s="124"/>
      <c r="J52" s="230">
        <v>1</v>
      </c>
      <c r="K52" s="123"/>
      <c r="L52" s="228">
        <v>7.407407407407407E-2</v>
      </c>
      <c r="M52" s="436">
        <v>8</v>
      </c>
      <c r="N52" s="437" t="s">
        <v>942</v>
      </c>
      <c r="O52" s="237">
        <v>1</v>
      </c>
      <c r="P52" s="436"/>
      <c r="Q52" s="435">
        <v>0.37037037037037035</v>
      </c>
      <c r="R52" s="332"/>
      <c r="S52" s="333"/>
      <c r="T52" s="334">
        <v>0.4</v>
      </c>
      <c r="U52" s="123"/>
      <c r="V52" s="335">
        <v>0.4</v>
      </c>
      <c r="W52" s="231"/>
      <c r="X52" s="247"/>
      <c r="Y52" s="248"/>
      <c r="Z52" s="249"/>
      <c r="AA52" s="248"/>
    </row>
    <row r="53" spans="1:27" ht="55.9" customHeight="1">
      <c r="A53" s="475"/>
      <c r="B53" s="209" t="s">
        <v>676</v>
      </c>
      <c r="C53" s="118" t="s">
        <v>711</v>
      </c>
      <c r="D53" s="156" t="s">
        <v>875</v>
      </c>
      <c r="E53" s="118" t="s">
        <v>868</v>
      </c>
      <c r="F53" s="250">
        <v>1</v>
      </c>
      <c r="G53" s="123">
        <v>1</v>
      </c>
      <c r="H53" s="123"/>
      <c r="I53" s="124"/>
      <c r="J53" s="230">
        <v>1</v>
      </c>
      <c r="K53" s="123"/>
      <c r="L53" s="228">
        <v>1</v>
      </c>
      <c r="M53" s="436"/>
      <c r="N53" s="437"/>
      <c r="O53" s="237">
        <v>1</v>
      </c>
      <c r="P53" s="436"/>
      <c r="Q53" s="435">
        <v>1</v>
      </c>
      <c r="R53" s="332"/>
      <c r="S53" s="124"/>
      <c r="T53" s="334">
        <v>1</v>
      </c>
      <c r="U53" s="123"/>
      <c r="V53" s="335">
        <v>1</v>
      </c>
      <c r="W53" s="231"/>
      <c r="X53" s="247"/>
      <c r="Y53" s="248"/>
      <c r="Z53" s="249"/>
      <c r="AA53" s="248"/>
    </row>
    <row r="54" spans="1:27" ht="36" customHeight="1">
      <c r="A54" s="475"/>
      <c r="B54" s="210" t="s">
        <v>676</v>
      </c>
      <c r="C54" s="118" t="s">
        <v>465</v>
      </c>
      <c r="D54" s="336" t="s">
        <v>678</v>
      </c>
      <c r="E54" s="118" t="s">
        <v>466</v>
      </c>
      <c r="F54" s="250">
        <v>2</v>
      </c>
      <c r="G54" s="123">
        <v>2</v>
      </c>
      <c r="H54" s="123"/>
      <c r="I54" s="124"/>
      <c r="J54" s="230">
        <v>1</v>
      </c>
      <c r="K54" s="123"/>
      <c r="L54" s="228">
        <v>0.5</v>
      </c>
      <c r="M54" s="436">
        <v>0</v>
      </c>
      <c r="N54" s="437" t="s">
        <v>943</v>
      </c>
      <c r="O54" s="237">
        <v>1</v>
      </c>
      <c r="P54" s="436" t="s">
        <v>944</v>
      </c>
      <c r="Q54" s="435">
        <v>0.5</v>
      </c>
      <c r="R54" s="332"/>
      <c r="S54" s="124"/>
      <c r="T54" s="334">
        <v>0.5</v>
      </c>
      <c r="U54" s="123"/>
      <c r="V54" s="335">
        <v>0.5</v>
      </c>
      <c r="W54" s="249"/>
      <c r="X54" s="247"/>
      <c r="Y54" s="248"/>
      <c r="Z54" s="249"/>
      <c r="AA54" s="248"/>
    </row>
    <row r="55" spans="1:27" ht="55.9" customHeight="1">
      <c r="A55" s="518" t="s">
        <v>713</v>
      </c>
      <c r="B55" s="496" t="s">
        <v>64</v>
      </c>
      <c r="C55" s="504" t="s">
        <v>467</v>
      </c>
      <c r="D55" s="337" t="s">
        <v>500</v>
      </c>
      <c r="E55" s="220" t="s">
        <v>800</v>
      </c>
      <c r="F55" s="119" t="s">
        <v>801</v>
      </c>
      <c r="G55" s="119" t="s">
        <v>670</v>
      </c>
      <c r="H55" s="232">
        <v>0</v>
      </c>
      <c r="I55" s="234">
        <v>0</v>
      </c>
      <c r="J55" s="27">
        <f t="shared" ref="J55:J71" si="16">IFERROR((H55/I55),0)</f>
        <v>0</v>
      </c>
      <c r="K55" s="433" t="s">
        <v>957</v>
      </c>
      <c r="L55" s="67">
        <v>1</v>
      </c>
      <c r="M55" s="232">
        <v>2</v>
      </c>
      <c r="N55" s="234">
        <v>2</v>
      </c>
      <c r="O55" s="27">
        <f t="shared" ref="O55:O56" si="17">IFERROR((M55/N55),0)</f>
        <v>1</v>
      </c>
      <c r="P55" s="117" t="s">
        <v>945</v>
      </c>
      <c r="Q55" s="67">
        <v>1</v>
      </c>
      <c r="R55" s="232"/>
      <c r="S55" s="234"/>
      <c r="T55" s="27">
        <f t="shared" ref="T55:T57" si="18">IFERROR((R55/S55),0)</f>
        <v>0</v>
      </c>
      <c r="U55" s="117"/>
      <c r="V55" s="67">
        <v>1</v>
      </c>
      <c r="W55" s="232"/>
      <c r="X55" s="234"/>
      <c r="Y55" s="27">
        <f t="shared" ref="Y55:Y57" si="19">IFERROR((W55/X55),0)</f>
        <v>0</v>
      </c>
      <c r="Z55" s="117"/>
      <c r="AA55" s="67">
        <v>1</v>
      </c>
    </row>
    <row r="56" spans="1:27" ht="55.9" customHeight="1">
      <c r="A56" s="519"/>
      <c r="B56" s="496"/>
      <c r="C56" s="504"/>
      <c r="D56" s="337" t="s">
        <v>502</v>
      </c>
      <c r="E56" s="220" t="s">
        <v>802</v>
      </c>
      <c r="F56" s="119" t="s">
        <v>803</v>
      </c>
      <c r="G56" s="119" t="s">
        <v>670</v>
      </c>
      <c r="H56" s="431">
        <v>5</v>
      </c>
      <c r="I56" s="72">
        <v>5</v>
      </c>
      <c r="J56" s="254">
        <f t="shared" si="16"/>
        <v>1</v>
      </c>
      <c r="K56" s="95" t="s">
        <v>958</v>
      </c>
      <c r="L56" s="215">
        <v>1</v>
      </c>
      <c r="M56" s="216">
        <v>1</v>
      </c>
      <c r="N56" s="72">
        <v>1</v>
      </c>
      <c r="O56" s="254">
        <f t="shared" si="17"/>
        <v>1</v>
      </c>
      <c r="P56" s="95"/>
      <c r="Q56" s="215">
        <v>1</v>
      </c>
      <c r="R56" s="225"/>
      <c r="S56" s="234"/>
      <c r="T56" s="237">
        <f t="shared" si="18"/>
        <v>0</v>
      </c>
      <c r="U56" s="117"/>
      <c r="V56" s="215">
        <v>1</v>
      </c>
      <c r="W56" s="225"/>
      <c r="X56" s="234"/>
      <c r="Y56" s="237">
        <f t="shared" si="19"/>
        <v>0</v>
      </c>
      <c r="Z56" s="117"/>
      <c r="AA56" s="215">
        <v>1</v>
      </c>
    </row>
    <row r="57" spans="1:27" ht="111" customHeight="1">
      <c r="A57" s="519"/>
      <c r="B57" s="496"/>
      <c r="C57" s="504"/>
      <c r="D57" s="338" t="s">
        <v>876</v>
      </c>
      <c r="E57" s="510" t="s">
        <v>804</v>
      </c>
      <c r="F57" s="517" t="s">
        <v>805</v>
      </c>
      <c r="G57" s="517" t="s">
        <v>670</v>
      </c>
      <c r="H57" s="431"/>
      <c r="I57" s="72"/>
      <c r="J57" s="254">
        <f t="shared" si="16"/>
        <v>0</v>
      </c>
      <c r="K57" s="95" t="s">
        <v>945</v>
      </c>
      <c r="L57" s="215"/>
      <c r="M57" s="216">
        <v>6</v>
      </c>
      <c r="N57" s="72">
        <v>7</v>
      </c>
      <c r="O57" s="254"/>
      <c r="P57" s="95"/>
      <c r="Q57" s="215"/>
      <c r="R57" s="480"/>
      <c r="S57" s="481"/>
      <c r="T57" s="503">
        <f t="shared" si="18"/>
        <v>0</v>
      </c>
      <c r="U57" s="482"/>
      <c r="V57" s="479">
        <v>1</v>
      </c>
      <c r="W57" s="480"/>
      <c r="X57" s="481"/>
      <c r="Y57" s="503">
        <f t="shared" si="19"/>
        <v>0</v>
      </c>
      <c r="Z57" s="482"/>
      <c r="AA57" s="479">
        <v>1</v>
      </c>
    </row>
    <row r="58" spans="1:27" ht="151.9" customHeight="1">
      <c r="A58" s="519"/>
      <c r="B58" s="496" t="s">
        <v>64</v>
      </c>
      <c r="C58" s="511" t="s">
        <v>468</v>
      </c>
      <c r="D58" s="338" t="s">
        <v>507</v>
      </c>
      <c r="E58" s="510"/>
      <c r="F58" s="517"/>
      <c r="G58" s="517"/>
      <c r="H58" s="431">
        <v>0</v>
      </c>
      <c r="I58" s="72">
        <v>0</v>
      </c>
      <c r="J58" s="254">
        <f t="shared" si="16"/>
        <v>0</v>
      </c>
      <c r="K58" s="95" t="s">
        <v>945</v>
      </c>
      <c r="L58" s="215">
        <f t="shared" ref="L58:L71" si="20">IFERROR(IF(G58="Según demanda",H58/I58,H58/G58),0)</f>
        <v>0</v>
      </c>
      <c r="M58" s="216">
        <v>0</v>
      </c>
      <c r="N58" s="72">
        <v>0</v>
      </c>
      <c r="O58" s="254">
        <f t="shared" ref="O58:O59" si="21">IFERROR((M58/N58),0)</f>
        <v>0</v>
      </c>
      <c r="P58" s="95" t="s">
        <v>945</v>
      </c>
      <c r="Q58" s="215">
        <f t="shared" ref="Q58" si="22">IFERROR(IF(L58="Según demanda",M58/N58,M58/L58),0)</f>
        <v>0</v>
      </c>
      <c r="R58" s="480"/>
      <c r="S58" s="481"/>
      <c r="T58" s="503"/>
      <c r="U58" s="482"/>
      <c r="V58" s="479"/>
      <c r="W58" s="480"/>
      <c r="X58" s="481"/>
      <c r="Y58" s="503"/>
      <c r="Z58" s="482"/>
      <c r="AA58" s="479"/>
    </row>
    <row r="59" spans="1:27" ht="86.25" customHeight="1">
      <c r="A59" s="519"/>
      <c r="B59" s="496"/>
      <c r="C59" s="511"/>
      <c r="D59" s="338" t="s">
        <v>877</v>
      </c>
      <c r="E59" s="510" t="s">
        <v>806</v>
      </c>
      <c r="F59" s="517" t="s">
        <v>807</v>
      </c>
      <c r="G59" s="517" t="s">
        <v>670</v>
      </c>
      <c r="H59" s="570">
        <v>1</v>
      </c>
      <c r="I59" s="481">
        <v>1</v>
      </c>
      <c r="J59" s="503">
        <f t="shared" si="16"/>
        <v>1</v>
      </c>
      <c r="K59" s="482"/>
      <c r="L59" s="479">
        <v>1</v>
      </c>
      <c r="M59" s="480">
        <v>3</v>
      </c>
      <c r="N59" s="481">
        <v>3</v>
      </c>
      <c r="O59" s="503">
        <f t="shared" si="21"/>
        <v>1</v>
      </c>
      <c r="P59" s="482"/>
      <c r="Q59" s="479">
        <v>1</v>
      </c>
      <c r="R59" s="480"/>
      <c r="S59" s="481"/>
      <c r="T59" s="503">
        <f t="shared" ref="T59" si="23">IFERROR((R59/S59),0)</f>
        <v>0</v>
      </c>
      <c r="U59" s="482"/>
      <c r="V59" s="479">
        <f t="shared" ref="V59" si="24">IFERROR(IF(Q59="Según demanda",R59/S59,R59/Q59),0)</f>
        <v>0</v>
      </c>
      <c r="W59" s="480"/>
      <c r="X59" s="481"/>
      <c r="Y59" s="503">
        <f t="shared" ref="Y59" si="25">IFERROR((W59/X59),0)</f>
        <v>0</v>
      </c>
      <c r="Z59" s="482"/>
      <c r="AA59" s="479">
        <f t="shared" ref="AA59" si="26">IFERROR(IF(V59="Según demanda",W59/X59,W59/V59),0)</f>
        <v>0</v>
      </c>
    </row>
    <row r="60" spans="1:27" ht="132" customHeight="1">
      <c r="A60" s="519"/>
      <c r="B60" s="496"/>
      <c r="C60" s="482" t="s">
        <v>469</v>
      </c>
      <c r="D60" s="338" t="s">
        <v>510</v>
      </c>
      <c r="E60" s="510"/>
      <c r="F60" s="517"/>
      <c r="G60" s="517"/>
      <c r="H60" s="570"/>
      <c r="I60" s="481"/>
      <c r="J60" s="503"/>
      <c r="K60" s="482"/>
      <c r="L60" s="479"/>
      <c r="M60" s="480"/>
      <c r="N60" s="481"/>
      <c r="O60" s="503"/>
      <c r="P60" s="482"/>
      <c r="Q60" s="479"/>
      <c r="R60" s="480"/>
      <c r="S60" s="481"/>
      <c r="T60" s="503"/>
      <c r="U60" s="482"/>
      <c r="V60" s="479"/>
      <c r="W60" s="480"/>
      <c r="X60" s="481"/>
      <c r="Y60" s="503"/>
      <c r="Z60" s="482"/>
      <c r="AA60" s="479"/>
    </row>
    <row r="61" spans="1:27" ht="132" customHeight="1">
      <c r="A61" s="519"/>
      <c r="B61" s="496"/>
      <c r="C61" s="482"/>
      <c r="D61" s="338" t="s">
        <v>878</v>
      </c>
      <c r="E61" s="510" t="s">
        <v>808</v>
      </c>
      <c r="F61" s="517" t="s">
        <v>809</v>
      </c>
      <c r="G61" s="517" t="s">
        <v>670</v>
      </c>
      <c r="H61" s="431">
        <v>1</v>
      </c>
      <c r="I61" s="72">
        <v>1</v>
      </c>
      <c r="J61" s="254">
        <f>IFERROR((H61/I61),0)</f>
        <v>1</v>
      </c>
      <c r="K61" s="117" t="s">
        <v>959</v>
      </c>
      <c r="L61" s="215">
        <f>IFERROR(IF(G61="Según demanda",H61/I61,H61/G61),0)</f>
        <v>1</v>
      </c>
      <c r="M61" s="216">
        <v>1</v>
      </c>
      <c r="N61" s="72">
        <v>1</v>
      </c>
      <c r="O61" s="254">
        <f>IFERROR((M61/N61),0)</f>
        <v>1</v>
      </c>
      <c r="P61" s="117" t="s">
        <v>946</v>
      </c>
      <c r="Q61" s="215">
        <f>IFERROR(IF(L61="Según demanda",M61/N61,M61/L61),0)</f>
        <v>1</v>
      </c>
      <c r="R61" s="480"/>
      <c r="S61" s="481"/>
      <c r="T61" s="503">
        <f t="shared" ref="T61" si="27">IFERROR((R61/S61),0)</f>
        <v>0</v>
      </c>
      <c r="U61" s="482"/>
      <c r="V61" s="479">
        <v>1</v>
      </c>
      <c r="W61" s="480"/>
      <c r="X61" s="481"/>
      <c r="Y61" s="503">
        <f t="shared" ref="Y61" si="28">IFERROR((W61/X61),0)</f>
        <v>0</v>
      </c>
      <c r="Z61" s="482"/>
      <c r="AA61" s="479">
        <v>1</v>
      </c>
    </row>
    <row r="62" spans="1:27" ht="79.150000000000006" customHeight="1">
      <c r="A62" s="519"/>
      <c r="B62" s="496"/>
      <c r="C62" s="504" t="s">
        <v>470</v>
      </c>
      <c r="D62" s="339" t="s">
        <v>514</v>
      </c>
      <c r="E62" s="510"/>
      <c r="F62" s="517"/>
      <c r="G62" s="517"/>
      <c r="H62" s="431">
        <v>2</v>
      </c>
      <c r="I62" s="72">
        <v>2</v>
      </c>
      <c r="J62" s="254">
        <f t="shared" si="16"/>
        <v>1</v>
      </c>
      <c r="K62" s="95" t="s">
        <v>958</v>
      </c>
      <c r="L62" s="215">
        <f t="shared" si="20"/>
        <v>0</v>
      </c>
      <c r="M62" s="216">
        <v>4</v>
      </c>
      <c r="N62" s="72">
        <v>5</v>
      </c>
      <c r="O62" s="254">
        <f t="shared" ref="O62:O71" si="29">IFERROR((M62/N62),0)</f>
        <v>0.8</v>
      </c>
      <c r="P62" s="95" t="s">
        <v>947</v>
      </c>
      <c r="Q62" s="215">
        <f t="shared" ref="Q62:Q71" si="30">IFERROR(IF(L62="Según demanda",M62/N62,M62/L62),0)</f>
        <v>0</v>
      </c>
      <c r="R62" s="480"/>
      <c r="S62" s="481"/>
      <c r="T62" s="503"/>
      <c r="U62" s="482"/>
      <c r="V62" s="479"/>
      <c r="W62" s="480"/>
      <c r="X62" s="481"/>
      <c r="Y62" s="503"/>
      <c r="Z62" s="482"/>
      <c r="AA62" s="479"/>
    </row>
    <row r="63" spans="1:27" ht="92.45" customHeight="1">
      <c r="A63" s="519"/>
      <c r="B63" s="496"/>
      <c r="C63" s="504"/>
      <c r="D63" s="338" t="s">
        <v>879</v>
      </c>
      <c r="E63" s="213" t="s">
        <v>810</v>
      </c>
      <c r="F63" s="221" t="s">
        <v>811</v>
      </c>
      <c r="G63" s="222" t="s">
        <v>670</v>
      </c>
      <c r="H63" s="431">
        <v>1891</v>
      </c>
      <c r="I63" s="72">
        <v>2393</v>
      </c>
      <c r="J63" s="254">
        <f t="shared" si="16"/>
        <v>0.7902214793146678</v>
      </c>
      <c r="K63" s="95" t="s">
        <v>958</v>
      </c>
      <c r="L63" s="215">
        <f t="shared" si="20"/>
        <v>0.7902214793146678</v>
      </c>
      <c r="M63" s="216">
        <v>2240</v>
      </c>
      <c r="N63" s="72">
        <v>2265</v>
      </c>
      <c r="O63" s="254">
        <f t="shared" si="29"/>
        <v>0.98896247240618107</v>
      </c>
      <c r="P63" s="95"/>
      <c r="Q63" s="215">
        <f t="shared" si="30"/>
        <v>2834.6483342147012</v>
      </c>
      <c r="R63" s="128"/>
      <c r="S63" s="129"/>
      <c r="T63" s="223">
        <f>IFERROR((R63/S63),0)</f>
        <v>0</v>
      </c>
      <c r="U63" s="79"/>
      <c r="V63" s="224">
        <f>IFERROR(IF(Q63="Según demanda",R63/S63,R63/Q63),0)</f>
        <v>0</v>
      </c>
      <c r="W63" s="128">
        <v>1</v>
      </c>
      <c r="X63" s="129">
        <v>1</v>
      </c>
      <c r="Y63" s="223">
        <f>IFERROR((W63/X63),0)</f>
        <v>1</v>
      </c>
      <c r="Z63" s="79"/>
      <c r="AA63" s="224">
        <f>IFERROR(IF(V63="Según demanda",W63/X63,W63/V63),0)</f>
        <v>0</v>
      </c>
    </row>
    <row r="64" spans="1:27" ht="132" customHeight="1">
      <c r="A64" s="519"/>
      <c r="B64" s="496" t="s">
        <v>64</v>
      </c>
      <c r="C64" s="505" t="s">
        <v>471</v>
      </c>
      <c r="D64" s="339" t="s">
        <v>880</v>
      </c>
      <c r="E64" s="506" t="s">
        <v>810</v>
      </c>
      <c r="F64" s="508" t="s">
        <v>811</v>
      </c>
      <c r="G64" s="508" t="s">
        <v>670</v>
      </c>
      <c r="H64" s="431">
        <v>5</v>
      </c>
      <c r="I64" s="72">
        <v>5</v>
      </c>
      <c r="J64" s="254">
        <f>IFERROR((#REF!/#REF!),0)</f>
        <v>0</v>
      </c>
      <c r="K64" s="95" t="s">
        <v>958</v>
      </c>
      <c r="L64" s="215">
        <f>IFERROR(IF(#REF!="Según demanda",#REF!/#REF!,#REF!/#REF!),0)</f>
        <v>0</v>
      </c>
      <c r="M64" s="216">
        <v>2</v>
      </c>
      <c r="N64" s="72">
        <v>2</v>
      </c>
      <c r="O64" s="254">
        <f t="shared" si="29"/>
        <v>1</v>
      </c>
      <c r="P64" s="119"/>
      <c r="Q64" s="215">
        <f t="shared" si="30"/>
        <v>0</v>
      </c>
      <c r="R64" s="497"/>
      <c r="S64" s="499"/>
      <c r="T64" s="501">
        <f t="shared" ref="T64" si="31">IFERROR((R64/S64),0)</f>
        <v>0</v>
      </c>
      <c r="U64" s="493"/>
      <c r="V64" s="613">
        <f t="shared" ref="V64" si="32">IFERROR(IF(Q64="Según demanda",R64/S64,R64/Q64),0)</f>
        <v>0</v>
      </c>
      <c r="W64" s="497"/>
      <c r="X64" s="545"/>
      <c r="Y64" s="501">
        <f t="shared" ref="Y64" si="33">IFERROR((W64/X64),0)</f>
        <v>0</v>
      </c>
      <c r="Z64" s="493"/>
      <c r="AA64" s="613">
        <f t="shared" ref="AA64" si="34">IFERROR(IF(V64="Según demanda",W64/X64,W64/V64),0)</f>
        <v>0</v>
      </c>
    </row>
    <row r="65" spans="1:27" ht="105.6" customHeight="1">
      <c r="A65" s="519"/>
      <c r="B65" s="496"/>
      <c r="C65" s="505"/>
      <c r="D65" s="338" t="s">
        <v>881</v>
      </c>
      <c r="E65" s="507"/>
      <c r="F65" s="509"/>
      <c r="G65" s="509"/>
      <c r="H65" s="431">
        <v>5</v>
      </c>
      <c r="I65" s="72">
        <v>5</v>
      </c>
      <c r="J65" s="254">
        <f t="shared" si="16"/>
        <v>1</v>
      </c>
      <c r="K65" s="95" t="s">
        <v>958</v>
      </c>
      <c r="L65" s="215">
        <f t="shared" si="20"/>
        <v>0</v>
      </c>
      <c r="M65" s="216">
        <v>3</v>
      </c>
      <c r="N65" s="72">
        <v>3</v>
      </c>
      <c r="O65" s="254">
        <f t="shared" si="29"/>
        <v>1</v>
      </c>
      <c r="P65" s="119"/>
      <c r="Q65" s="215">
        <f t="shared" si="30"/>
        <v>0</v>
      </c>
      <c r="R65" s="498"/>
      <c r="S65" s="500"/>
      <c r="T65" s="502"/>
      <c r="U65" s="495"/>
      <c r="V65" s="614"/>
      <c r="W65" s="498"/>
      <c r="X65" s="500"/>
      <c r="Y65" s="502"/>
      <c r="Z65" s="495"/>
      <c r="AA65" s="614"/>
    </row>
    <row r="66" spans="1:27" ht="198" customHeight="1">
      <c r="A66" s="519"/>
      <c r="B66" s="496"/>
      <c r="C66" s="505"/>
      <c r="D66" s="338" t="s">
        <v>520</v>
      </c>
      <c r="E66" s="510" t="s">
        <v>812</v>
      </c>
      <c r="F66" s="119" t="s">
        <v>813</v>
      </c>
      <c r="G66" s="119" t="s">
        <v>670</v>
      </c>
      <c r="H66" s="190">
        <v>3</v>
      </c>
      <c r="I66" s="300" t="s">
        <v>960</v>
      </c>
      <c r="J66" s="254">
        <f>IFERROR((H64/I64),0)</f>
        <v>1</v>
      </c>
      <c r="K66" s="95" t="s">
        <v>958</v>
      </c>
      <c r="L66" s="215">
        <f>IFERROR(IF(G64="Según demanda",H64/I64,H64/G64),0)</f>
        <v>1</v>
      </c>
      <c r="M66" s="216">
        <v>2</v>
      </c>
      <c r="N66" s="72">
        <v>2</v>
      </c>
      <c r="O66" s="254">
        <f t="shared" si="29"/>
        <v>1</v>
      </c>
      <c r="P66" s="95"/>
      <c r="Q66" s="215">
        <f t="shared" si="30"/>
        <v>2</v>
      </c>
      <c r="R66" s="216"/>
      <c r="S66" s="72"/>
      <c r="T66" s="254">
        <f t="shared" ref="T66:T71" si="35">IFERROR((R66/S66),0)</f>
        <v>0</v>
      </c>
      <c r="U66" s="213"/>
      <c r="V66" s="215">
        <f t="shared" ref="V66:V71" si="36">IFERROR(IF(Q66="Según demanda",R66/S66,R66/Q66),0)</f>
        <v>0</v>
      </c>
      <c r="W66" s="216"/>
      <c r="X66" s="72"/>
      <c r="Y66" s="254">
        <f t="shared" ref="Y66:Y71" si="37">IFERROR((W66/X66),0)</f>
        <v>0</v>
      </c>
      <c r="Z66" s="213"/>
      <c r="AA66" s="215">
        <f t="shared" ref="AA66:AA71" si="38">IFERROR(IF(V66="Según demanda",W66/X66,W66/V66),0)</f>
        <v>0</v>
      </c>
    </row>
    <row r="67" spans="1:27" ht="57">
      <c r="A67" s="519"/>
      <c r="B67" s="496"/>
      <c r="C67" s="511" t="s">
        <v>472</v>
      </c>
      <c r="D67" s="156" t="s">
        <v>882</v>
      </c>
      <c r="E67" s="510"/>
      <c r="F67" s="119" t="s">
        <v>814</v>
      </c>
      <c r="G67" s="119" t="s">
        <v>670</v>
      </c>
      <c r="H67" s="431">
        <v>0</v>
      </c>
      <c r="I67" s="72">
        <v>0</v>
      </c>
      <c r="J67" s="254">
        <f t="shared" si="16"/>
        <v>0</v>
      </c>
      <c r="K67" s="117" t="s">
        <v>961</v>
      </c>
      <c r="L67" s="215">
        <f t="shared" si="20"/>
        <v>0</v>
      </c>
      <c r="M67" s="216">
        <v>1</v>
      </c>
      <c r="N67" s="72">
        <v>1</v>
      </c>
      <c r="O67" s="254">
        <f t="shared" si="29"/>
        <v>1</v>
      </c>
      <c r="P67" s="117" t="s">
        <v>948</v>
      </c>
      <c r="Q67" s="215">
        <f t="shared" si="30"/>
        <v>0</v>
      </c>
      <c r="R67" s="216"/>
      <c r="S67" s="72"/>
      <c r="T67" s="254">
        <f t="shared" si="35"/>
        <v>0</v>
      </c>
      <c r="U67" s="213"/>
      <c r="V67" s="215">
        <f t="shared" si="36"/>
        <v>0</v>
      </c>
      <c r="W67" s="216">
        <v>6</v>
      </c>
      <c r="X67" s="72">
        <v>8</v>
      </c>
      <c r="Y67" s="254">
        <f t="shared" si="37"/>
        <v>0.75</v>
      </c>
      <c r="Z67" s="213"/>
      <c r="AA67" s="215">
        <f>IFERROR(IF(V67="Según demanda",,W67/V67),0)</f>
        <v>0</v>
      </c>
    </row>
    <row r="68" spans="1:27" ht="198" customHeight="1">
      <c r="A68" s="519"/>
      <c r="B68" s="496"/>
      <c r="C68" s="511"/>
      <c r="D68" s="338" t="s">
        <v>525</v>
      </c>
      <c r="E68" s="510"/>
      <c r="F68" s="119" t="s">
        <v>813</v>
      </c>
      <c r="G68" s="119" t="s">
        <v>670</v>
      </c>
      <c r="H68" s="431">
        <v>0</v>
      </c>
      <c r="I68" s="72">
        <v>0</v>
      </c>
      <c r="J68" s="254">
        <f t="shared" si="16"/>
        <v>0</v>
      </c>
      <c r="K68" s="117" t="s">
        <v>961</v>
      </c>
      <c r="L68" s="215">
        <f t="shared" si="20"/>
        <v>0</v>
      </c>
      <c r="M68" s="216">
        <v>1</v>
      </c>
      <c r="N68" s="72">
        <v>1</v>
      </c>
      <c r="O68" s="254">
        <f t="shared" si="29"/>
        <v>1</v>
      </c>
      <c r="P68" s="117" t="s">
        <v>949</v>
      </c>
      <c r="Q68" s="215">
        <f t="shared" si="30"/>
        <v>0</v>
      </c>
      <c r="R68" s="216"/>
      <c r="S68" s="72"/>
      <c r="T68" s="254">
        <f t="shared" si="35"/>
        <v>0</v>
      </c>
      <c r="U68" s="213"/>
      <c r="V68" s="215">
        <f t="shared" si="36"/>
        <v>0</v>
      </c>
      <c r="W68" s="216">
        <v>7</v>
      </c>
      <c r="X68" s="72">
        <v>7</v>
      </c>
      <c r="Y68" s="254">
        <f t="shared" si="37"/>
        <v>1</v>
      </c>
      <c r="Z68" s="213" t="s">
        <v>815</v>
      </c>
      <c r="AA68" s="215">
        <f t="shared" si="38"/>
        <v>0</v>
      </c>
    </row>
    <row r="69" spans="1:27" ht="41.45" customHeight="1">
      <c r="A69" s="519"/>
      <c r="B69" s="496"/>
      <c r="C69" s="511"/>
      <c r="D69" s="338" t="s">
        <v>527</v>
      </c>
      <c r="E69" s="510" t="s">
        <v>816</v>
      </c>
      <c r="F69" s="119" t="s">
        <v>817</v>
      </c>
      <c r="G69" s="119" t="s">
        <v>670</v>
      </c>
      <c r="H69" s="431">
        <v>1</v>
      </c>
      <c r="I69" s="72">
        <v>1</v>
      </c>
      <c r="J69" s="254">
        <f t="shared" si="16"/>
        <v>1</v>
      </c>
      <c r="K69" s="117" t="s">
        <v>958</v>
      </c>
      <c r="L69" s="215">
        <f t="shared" si="20"/>
        <v>1</v>
      </c>
      <c r="M69" s="216">
        <v>1</v>
      </c>
      <c r="N69" s="72">
        <v>1</v>
      </c>
      <c r="O69" s="254">
        <f t="shared" si="29"/>
        <v>1</v>
      </c>
      <c r="P69" s="117" t="s">
        <v>950</v>
      </c>
      <c r="Q69" s="215">
        <f t="shared" si="30"/>
        <v>1</v>
      </c>
      <c r="R69" s="216"/>
      <c r="S69" s="72"/>
      <c r="T69" s="254">
        <f t="shared" si="35"/>
        <v>0</v>
      </c>
      <c r="U69" s="212"/>
      <c r="V69" s="215">
        <f t="shared" si="36"/>
        <v>0</v>
      </c>
      <c r="W69" s="216">
        <v>1</v>
      </c>
      <c r="X69" s="72">
        <v>1</v>
      </c>
      <c r="Y69" s="254">
        <f t="shared" si="37"/>
        <v>1</v>
      </c>
      <c r="Z69" s="212"/>
      <c r="AA69" s="215">
        <f t="shared" si="38"/>
        <v>0</v>
      </c>
    </row>
    <row r="70" spans="1:27" ht="71.25">
      <c r="A70" s="519"/>
      <c r="B70" s="496"/>
      <c r="C70" s="511" t="s">
        <v>473</v>
      </c>
      <c r="D70" s="339" t="s">
        <v>530</v>
      </c>
      <c r="E70" s="510"/>
      <c r="F70" s="119" t="s">
        <v>818</v>
      </c>
      <c r="G70" s="119" t="s">
        <v>670</v>
      </c>
      <c r="H70" s="431">
        <v>1</v>
      </c>
      <c r="I70" s="72">
        <v>1</v>
      </c>
      <c r="J70" s="254">
        <f t="shared" si="16"/>
        <v>1</v>
      </c>
      <c r="K70" s="119" t="s">
        <v>962</v>
      </c>
      <c r="L70" s="215">
        <f t="shared" si="20"/>
        <v>1</v>
      </c>
      <c r="M70" s="216">
        <v>1</v>
      </c>
      <c r="N70" s="72">
        <v>1</v>
      </c>
      <c r="O70" s="254">
        <f t="shared" si="29"/>
        <v>1</v>
      </c>
      <c r="P70" s="119" t="s">
        <v>951</v>
      </c>
      <c r="Q70" s="215">
        <f t="shared" si="30"/>
        <v>1</v>
      </c>
      <c r="R70" s="216"/>
      <c r="S70" s="72"/>
      <c r="T70" s="254">
        <f t="shared" si="35"/>
        <v>0</v>
      </c>
      <c r="U70" s="119"/>
      <c r="V70" s="215">
        <f t="shared" si="36"/>
        <v>0</v>
      </c>
      <c r="W70" s="216"/>
      <c r="X70" s="72"/>
      <c r="Y70" s="254">
        <f t="shared" si="37"/>
        <v>0</v>
      </c>
      <c r="Z70" s="119"/>
      <c r="AA70" s="215">
        <f t="shared" si="38"/>
        <v>0</v>
      </c>
    </row>
    <row r="71" spans="1:27" ht="154.15" customHeight="1">
      <c r="A71" s="519"/>
      <c r="B71" s="496"/>
      <c r="C71" s="511"/>
      <c r="D71" s="212" t="s">
        <v>467</v>
      </c>
      <c r="E71" s="510"/>
      <c r="F71" s="119" t="s">
        <v>819</v>
      </c>
      <c r="G71" s="119" t="s">
        <v>670</v>
      </c>
      <c r="H71" s="431">
        <v>1</v>
      </c>
      <c r="I71" s="72">
        <v>1</v>
      </c>
      <c r="J71" s="254">
        <f t="shared" si="16"/>
        <v>1</v>
      </c>
      <c r="K71" s="117" t="s">
        <v>963</v>
      </c>
      <c r="L71" s="215">
        <f t="shared" si="20"/>
        <v>1</v>
      </c>
      <c r="M71" s="216">
        <v>1</v>
      </c>
      <c r="N71" s="72">
        <v>1</v>
      </c>
      <c r="O71" s="254">
        <f t="shared" si="29"/>
        <v>1</v>
      </c>
      <c r="P71" s="117"/>
      <c r="Q71" s="215">
        <f t="shared" si="30"/>
        <v>1</v>
      </c>
      <c r="R71" s="216"/>
      <c r="S71" s="72"/>
      <c r="T71" s="254">
        <f t="shared" si="35"/>
        <v>0</v>
      </c>
      <c r="U71" s="119"/>
      <c r="V71" s="215">
        <f t="shared" si="36"/>
        <v>0</v>
      </c>
      <c r="W71" s="216">
        <v>1520</v>
      </c>
      <c r="X71" s="72">
        <v>1562</v>
      </c>
      <c r="Y71" s="254">
        <f t="shared" si="37"/>
        <v>0.97311139564660687</v>
      </c>
      <c r="Z71" s="119"/>
      <c r="AA71" s="215">
        <f t="shared" si="38"/>
        <v>0</v>
      </c>
    </row>
    <row r="72" spans="1:27" ht="14.45" customHeight="1">
      <c r="A72" s="519"/>
      <c r="B72" s="521" t="s">
        <v>677</v>
      </c>
      <c r="C72" s="522" t="s">
        <v>820</v>
      </c>
      <c r="D72" s="482"/>
      <c r="E72" s="478" t="s">
        <v>821</v>
      </c>
      <c r="F72" s="478" t="s">
        <v>822</v>
      </c>
      <c r="G72" s="478" t="s">
        <v>763</v>
      </c>
      <c r="H72" s="480"/>
      <c r="I72" s="481"/>
      <c r="J72" s="477">
        <f>IFERROR((#REF!/#REF!),0)</f>
        <v>0</v>
      </c>
      <c r="K72" s="478"/>
      <c r="L72" s="479">
        <f>IFERROR(IF(G72="Según demanda",#REF!/#REF!,#REF!/G72),0)</f>
        <v>0</v>
      </c>
      <c r="M72" s="483">
        <v>5</v>
      </c>
      <c r="N72" s="481">
        <v>101</v>
      </c>
      <c r="O72" s="477">
        <f>+M72/N72</f>
        <v>4.9504950495049507E-2</v>
      </c>
      <c r="P72" s="478"/>
      <c r="Q72" s="479">
        <f>+O72</f>
        <v>4.9504950495049507E-2</v>
      </c>
      <c r="R72" s="483"/>
      <c r="S72" s="476"/>
      <c r="T72" s="477">
        <f>IFERROR((#REF!/#REF!),0)</f>
        <v>0</v>
      </c>
      <c r="U72" s="478"/>
      <c r="V72" s="479">
        <f>IFERROR(IF(Q72="Según demanda",#REF!/#REF!,#REF!/Q72),0)</f>
        <v>0</v>
      </c>
      <c r="W72" s="483"/>
      <c r="X72" s="476"/>
      <c r="Y72" s="477">
        <f>IFERROR((#REF!/#REF!),0)</f>
        <v>0</v>
      </c>
      <c r="Z72" s="478"/>
      <c r="AA72" s="479">
        <f>IFERROR(IF(V72="Según demanda",#REF!/#REF!,#REF!/V72),0)</f>
        <v>0</v>
      </c>
    </row>
    <row r="73" spans="1:27">
      <c r="A73" s="519"/>
      <c r="B73" s="521"/>
      <c r="C73" s="522"/>
      <c r="D73" s="482"/>
      <c r="E73" s="478"/>
      <c r="F73" s="478"/>
      <c r="G73" s="478"/>
      <c r="H73" s="480"/>
      <c r="I73" s="481"/>
      <c r="J73" s="477"/>
      <c r="K73" s="478"/>
      <c r="L73" s="479"/>
      <c r="M73" s="483"/>
      <c r="N73" s="481"/>
      <c r="O73" s="477"/>
      <c r="P73" s="478"/>
      <c r="Q73" s="479"/>
      <c r="R73" s="483"/>
      <c r="S73" s="476"/>
      <c r="T73" s="477"/>
      <c r="U73" s="478"/>
      <c r="V73" s="479"/>
      <c r="W73" s="483"/>
      <c r="X73" s="476"/>
      <c r="Y73" s="477"/>
      <c r="Z73" s="478"/>
      <c r="AA73" s="479"/>
    </row>
    <row r="74" spans="1:27" ht="71.25">
      <c r="A74" s="519"/>
      <c r="B74" s="521"/>
      <c r="C74" s="522"/>
      <c r="D74" s="482"/>
      <c r="E74" s="478"/>
      <c r="F74" s="117" t="s">
        <v>823</v>
      </c>
      <c r="G74" s="117" t="s">
        <v>763</v>
      </c>
      <c r="H74" s="128"/>
      <c r="I74" s="129"/>
      <c r="J74" s="127">
        <f t="shared" ref="J74:J77" si="39">IFERROR((H74/I74),0)</f>
        <v>0</v>
      </c>
      <c r="K74" s="213"/>
      <c r="L74" s="127">
        <f t="shared" ref="L74:L77" si="40">IFERROR((J74/K74),0)</f>
        <v>0</v>
      </c>
      <c r="M74" s="225">
        <f>27+44</f>
        <v>71</v>
      </c>
      <c r="N74" s="72">
        <v>101</v>
      </c>
      <c r="O74" s="237" t="s">
        <v>952</v>
      </c>
      <c r="P74" s="79"/>
      <c r="Q74" s="224" t="str">
        <f>+O74</f>
        <v>NA</v>
      </c>
      <c r="R74" s="226"/>
      <c r="S74" s="227"/>
      <c r="T74" s="127">
        <f t="shared" ref="T74:T77" si="41">IFERROR((R74/S74),0)</f>
        <v>0</v>
      </c>
      <c r="U74" s="79"/>
      <c r="V74" s="224">
        <f t="shared" ref="V74:V76" si="42">IFERROR(IF(Q74="Según demanda",R74/S74,R74/Q74),0)</f>
        <v>0</v>
      </c>
      <c r="W74" s="226"/>
      <c r="X74" s="227"/>
      <c r="Y74" s="127">
        <f t="shared" ref="Y74:Y77" si="43">IFERROR((W74/X74),0)</f>
        <v>0</v>
      </c>
      <c r="Z74" s="79"/>
      <c r="AA74" s="224">
        <f t="shared" ref="AA74:AA76" si="44">IFERROR(IF(V74="Según demanda",W74/X74,W74/V74),0)</f>
        <v>0</v>
      </c>
    </row>
    <row r="75" spans="1:27" ht="55.15" customHeight="1">
      <c r="A75" s="519"/>
      <c r="B75" s="521"/>
      <c r="C75" s="522"/>
      <c r="D75" s="482"/>
      <c r="E75" s="478"/>
      <c r="F75" s="117" t="s">
        <v>824</v>
      </c>
      <c r="G75" s="117" t="s">
        <v>755</v>
      </c>
      <c r="H75" s="128"/>
      <c r="I75" s="129"/>
      <c r="J75" s="127">
        <f t="shared" si="39"/>
        <v>0</v>
      </c>
      <c r="K75" s="213"/>
      <c r="L75" s="127">
        <f t="shared" si="40"/>
        <v>0</v>
      </c>
      <c r="M75" s="226">
        <v>20</v>
      </c>
      <c r="N75" s="227">
        <v>101</v>
      </c>
      <c r="O75" s="127">
        <f>+M75/N75</f>
        <v>0.19801980198019803</v>
      </c>
      <c r="P75" s="79"/>
      <c r="Q75" s="224">
        <f>+O75</f>
        <v>0.19801980198019803</v>
      </c>
      <c r="R75" s="226"/>
      <c r="S75" s="227"/>
      <c r="T75" s="127">
        <f t="shared" si="41"/>
        <v>0</v>
      </c>
      <c r="U75" s="79"/>
      <c r="V75" s="224">
        <f t="shared" si="42"/>
        <v>0</v>
      </c>
      <c r="W75" s="226"/>
      <c r="X75" s="227"/>
      <c r="Y75" s="127">
        <f t="shared" si="43"/>
        <v>0</v>
      </c>
      <c r="Z75" s="79"/>
      <c r="AA75" s="224">
        <f t="shared" si="44"/>
        <v>0</v>
      </c>
    </row>
    <row r="76" spans="1:27" ht="57">
      <c r="A76" s="519"/>
      <c r="B76" s="521"/>
      <c r="C76" s="522"/>
      <c r="D76" s="504" t="s">
        <v>474</v>
      </c>
      <c r="E76" s="478"/>
      <c r="F76" s="117" t="s">
        <v>825</v>
      </c>
      <c r="G76" s="117" t="s">
        <v>755</v>
      </c>
      <c r="H76" s="128"/>
      <c r="I76" s="129"/>
      <c r="J76" s="127">
        <f t="shared" si="39"/>
        <v>0</v>
      </c>
      <c r="K76" s="213"/>
      <c r="L76" s="127">
        <f t="shared" si="40"/>
        <v>0</v>
      </c>
      <c r="M76" s="226">
        <v>6</v>
      </c>
      <c r="N76" s="474">
        <v>101</v>
      </c>
      <c r="O76" s="127">
        <f>+M76/N76</f>
        <v>5.9405940594059403E-2</v>
      </c>
      <c r="P76" s="79"/>
      <c r="Q76" s="430">
        <f>+O76</f>
        <v>5.9405940594059403E-2</v>
      </c>
      <c r="R76" s="226"/>
      <c r="S76" s="227"/>
      <c r="T76" s="127">
        <f t="shared" si="41"/>
        <v>0</v>
      </c>
      <c r="U76" s="79"/>
      <c r="V76" s="224">
        <f t="shared" si="42"/>
        <v>0</v>
      </c>
      <c r="W76" s="226"/>
      <c r="X76" s="227"/>
      <c r="Y76" s="127">
        <f t="shared" si="43"/>
        <v>0</v>
      </c>
      <c r="Z76" s="79"/>
      <c r="AA76" s="224">
        <f t="shared" si="44"/>
        <v>0</v>
      </c>
    </row>
    <row r="77" spans="1:27" ht="14.45" customHeight="1">
      <c r="A77" s="519"/>
      <c r="B77" s="521"/>
      <c r="C77" s="522"/>
      <c r="D77" s="504"/>
      <c r="E77" s="478"/>
      <c r="F77" s="478" t="s">
        <v>826</v>
      </c>
      <c r="G77" s="478" t="s">
        <v>764</v>
      </c>
      <c r="H77" s="480"/>
      <c r="I77" s="481"/>
      <c r="J77" s="477">
        <f t="shared" si="39"/>
        <v>0</v>
      </c>
      <c r="K77" s="482"/>
      <c r="L77" s="477">
        <f t="shared" si="40"/>
        <v>0</v>
      </c>
      <c r="M77" s="484">
        <v>5</v>
      </c>
      <c r="N77" s="487">
        <v>101</v>
      </c>
      <c r="O77" s="490">
        <f>+M77/N77</f>
        <v>4.9504950495049507E-2</v>
      </c>
      <c r="P77" s="493"/>
      <c r="Q77" s="479">
        <f>+O77</f>
        <v>4.9504950495049507E-2</v>
      </c>
      <c r="R77" s="483"/>
      <c r="S77" s="476"/>
      <c r="T77" s="477">
        <f t="shared" si="41"/>
        <v>0</v>
      </c>
      <c r="U77" s="478"/>
      <c r="V77" s="479">
        <v>0</v>
      </c>
      <c r="W77" s="483"/>
      <c r="X77" s="476"/>
      <c r="Y77" s="477">
        <f t="shared" si="43"/>
        <v>0</v>
      </c>
      <c r="Z77" s="478"/>
      <c r="AA77" s="479">
        <v>0</v>
      </c>
    </row>
    <row r="78" spans="1:27">
      <c r="A78" s="519"/>
      <c r="B78" s="521"/>
      <c r="C78" s="522"/>
      <c r="D78" s="504"/>
      <c r="E78" s="478"/>
      <c r="F78" s="478"/>
      <c r="G78" s="478"/>
      <c r="H78" s="480"/>
      <c r="I78" s="481"/>
      <c r="J78" s="477"/>
      <c r="K78" s="482"/>
      <c r="L78" s="477"/>
      <c r="M78" s="485"/>
      <c r="N78" s="488"/>
      <c r="O78" s="491"/>
      <c r="P78" s="494"/>
      <c r="Q78" s="479"/>
      <c r="R78" s="483"/>
      <c r="S78" s="476"/>
      <c r="T78" s="477"/>
      <c r="U78" s="478"/>
      <c r="V78" s="479"/>
      <c r="W78" s="483"/>
      <c r="X78" s="476"/>
      <c r="Y78" s="477"/>
      <c r="Z78" s="478"/>
      <c r="AA78" s="479"/>
    </row>
    <row r="79" spans="1:27" ht="14.45" customHeight="1">
      <c r="A79" s="519"/>
      <c r="B79" s="521"/>
      <c r="C79" s="522"/>
      <c r="D79" s="504"/>
      <c r="E79" s="478"/>
      <c r="F79" s="478"/>
      <c r="G79" s="478"/>
      <c r="H79" s="480"/>
      <c r="I79" s="481"/>
      <c r="J79" s="477">
        <f t="shared" ref="J79" si="45">IFERROR((H79/I79),0)</f>
        <v>0</v>
      </c>
      <c r="K79" s="482"/>
      <c r="L79" s="477">
        <f t="shared" ref="L79" si="46">IFERROR((J79/K79),0)</f>
        <v>0</v>
      </c>
      <c r="M79" s="485"/>
      <c r="N79" s="488"/>
      <c r="O79" s="491"/>
      <c r="P79" s="494"/>
      <c r="Q79" s="483">
        <v>0</v>
      </c>
      <c r="R79" s="483"/>
      <c r="S79" s="483"/>
      <c r="T79" s="477">
        <f t="shared" ref="T79" si="47">IFERROR((R79/S79),0)</f>
        <v>0</v>
      </c>
      <c r="U79" s="483"/>
      <c r="V79" s="483">
        <v>0</v>
      </c>
      <c r="W79" s="483"/>
      <c r="X79" s="483"/>
      <c r="Y79" s="477">
        <f t="shared" ref="Y79" si="48">IFERROR((W79/X79),0)</f>
        <v>0</v>
      </c>
      <c r="Z79" s="483"/>
      <c r="AA79" s="483">
        <v>0</v>
      </c>
    </row>
    <row r="80" spans="1:27">
      <c r="A80" s="520"/>
      <c r="B80" s="521"/>
      <c r="C80" s="522"/>
      <c r="D80" s="504"/>
      <c r="E80" s="478"/>
      <c r="F80" s="478"/>
      <c r="G80" s="478"/>
      <c r="H80" s="480"/>
      <c r="I80" s="481"/>
      <c r="J80" s="477"/>
      <c r="K80" s="482"/>
      <c r="L80" s="477"/>
      <c r="M80" s="486"/>
      <c r="N80" s="489"/>
      <c r="O80" s="492"/>
      <c r="P80" s="495"/>
      <c r="Q80" s="483"/>
      <c r="R80" s="483"/>
      <c r="S80" s="483"/>
      <c r="T80" s="477"/>
      <c r="U80" s="483"/>
      <c r="V80" s="483"/>
      <c r="W80" s="483"/>
      <c r="X80" s="483"/>
      <c r="Y80" s="477"/>
      <c r="Z80" s="483"/>
      <c r="AA80" s="483"/>
    </row>
    <row r="81" spans="1:27" ht="14.45" customHeight="1">
      <c r="A81" s="786" t="s">
        <v>1111</v>
      </c>
      <c r="B81" s="515" t="s">
        <v>54</v>
      </c>
      <c r="C81" s="625" t="s">
        <v>475</v>
      </c>
      <c r="D81" s="517" t="s">
        <v>1099</v>
      </c>
      <c r="E81" s="517" t="s">
        <v>476</v>
      </c>
      <c r="F81" s="517" t="s">
        <v>490</v>
      </c>
      <c r="G81" s="541">
        <v>20</v>
      </c>
      <c r="H81" s="543">
        <v>3</v>
      </c>
      <c r="I81" s="472">
        <v>20</v>
      </c>
      <c r="J81" s="546">
        <f>IFERROR((H81/I81),0)</f>
        <v>0.15</v>
      </c>
      <c r="L81" s="549">
        <f>IFERROR(IF(G81="Según demanda",H81/I81,H81/G81),0)</f>
        <v>0.15</v>
      </c>
      <c r="M81" s="543">
        <v>8</v>
      </c>
      <c r="N81" s="472">
        <v>20</v>
      </c>
      <c r="O81" s="546">
        <f>IFERROR((M81/N81),0)</f>
        <v>0.4</v>
      </c>
      <c r="Q81" s="549">
        <f>IFERROR(IF(G81="Según demanda",(M81+H81)/(I81+N81),(M81+H81)/G81),0)</f>
        <v>0.55000000000000004</v>
      </c>
      <c r="R81" s="545"/>
      <c r="T81" s="546">
        <f>IFERROR((#REF!/R81),0)</f>
        <v>0</v>
      </c>
      <c r="V81" s="549">
        <f>IFERROR(IF(G81="Según demanda",(#REF!+M81+H81)/(I81+N81+R81),(#REF!+M81+H81)/G81),0)</f>
        <v>0</v>
      </c>
      <c r="W81" s="545"/>
      <c r="Y81" s="546">
        <f>IFERROR((#REF!/W81),0)</f>
        <v>0</v>
      </c>
      <c r="AA81" s="549">
        <f>IFERROR(IF(G81="Según demanda",(#REF!+#REF!+M81+H81)/(I81+N81+R81+W81),(#REF!+#REF!+M81+H81)/G81),0)</f>
        <v>0</v>
      </c>
    </row>
    <row r="82" spans="1:27">
      <c r="A82" s="787"/>
      <c r="B82" s="515"/>
      <c r="C82" s="625"/>
      <c r="D82" s="517"/>
      <c r="E82" s="517"/>
      <c r="F82" s="517"/>
      <c r="G82" s="542"/>
      <c r="H82" s="544"/>
      <c r="I82" s="473"/>
      <c r="J82" s="547"/>
      <c r="L82" s="550"/>
      <c r="M82" s="544"/>
      <c r="N82" s="473"/>
      <c r="O82" s="547"/>
      <c r="Q82" s="550"/>
      <c r="R82" s="500"/>
      <c r="T82" s="547"/>
      <c r="V82" s="550">
        <f>IFERROR(IF(G82="Según demanda",(#REF!+M82+H82)/(I82+N82+R82),(#REF!+M82+H82)/G82),0)</f>
        <v>0</v>
      </c>
      <c r="W82" s="500"/>
      <c r="Y82" s="547"/>
      <c r="AA82" s="550"/>
    </row>
    <row r="83" spans="1:27" ht="55.15" customHeight="1">
      <c r="A83" s="787"/>
      <c r="B83" s="515" t="s">
        <v>55</v>
      </c>
      <c r="C83" s="625" t="s">
        <v>477</v>
      </c>
      <c r="D83" s="517" t="s">
        <v>1100</v>
      </c>
      <c r="E83" s="517" t="s">
        <v>478</v>
      </c>
      <c r="F83" s="119" t="s">
        <v>491</v>
      </c>
      <c r="G83" s="193" t="s">
        <v>670</v>
      </c>
      <c r="H83" s="80">
        <v>57</v>
      </c>
      <c r="I83" s="69">
        <v>57</v>
      </c>
      <c r="J83" s="27">
        <f>IFERROR((H83/I83),0)</f>
        <v>1</v>
      </c>
      <c r="L83" s="81">
        <f>IFERROR(IF(G83="Según demanda",H83/I83,H83/G83),0)</f>
        <v>1</v>
      </c>
      <c r="M83" s="80">
        <v>51</v>
      </c>
      <c r="N83" s="69">
        <v>51</v>
      </c>
      <c r="O83" s="27">
        <f>IFERROR((M83/N83),0)</f>
        <v>1</v>
      </c>
      <c r="Q83" s="81">
        <f>IFERROR(IF(G83="Según demanda",(M83+H83)/(I83+N83),(M83+H83)/G83),0)</f>
        <v>1</v>
      </c>
      <c r="R83" s="69"/>
      <c r="T83" s="27">
        <f>IFERROR((#REF!/R83),0)</f>
        <v>0</v>
      </c>
      <c r="V83" s="105">
        <f>IFERROR(IF(G83="Según demanda",(#REF!+M83+H83)/(I83+N83+R83),(#REF!+M83+H83)/G83),0)</f>
        <v>0</v>
      </c>
      <c r="W83" s="69"/>
      <c r="Y83" s="27">
        <f>IFERROR((#REF!/W83),0)</f>
        <v>0</v>
      </c>
      <c r="AA83" s="81">
        <f>IFERROR(IF(G83="Según demanda",(#REF!+#REF!+M83+H83)/(I83+N83+R83+W83),(#REF!+#REF!+M83+H83)/G83),0)</f>
        <v>0</v>
      </c>
    </row>
    <row r="84" spans="1:27" ht="42.75">
      <c r="A84" s="787"/>
      <c r="B84" s="515"/>
      <c r="C84" s="625"/>
      <c r="D84" s="517"/>
      <c r="E84" s="517"/>
      <c r="F84" s="119" t="s">
        <v>492</v>
      </c>
      <c r="G84" s="193" t="s">
        <v>670</v>
      </c>
      <c r="H84" s="80">
        <v>64</v>
      </c>
      <c r="I84" s="69">
        <v>64</v>
      </c>
      <c r="J84" s="27">
        <f>IFERROR((H84/I84),0)</f>
        <v>1</v>
      </c>
      <c r="L84" s="81">
        <f>IFERROR(IF(G84="Según demanda",H84/I84,H84/G84),0)</f>
        <v>1</v>
      </c>
      <c r="M84" s="80">
        <f>57+6+3+3+2</f>
        <v>71</v>
      </c>
      <c r="N84" s="69">
        <v>71</v>
      </c>
      <c r="O84" s="27">
        <f>IFERROR((M84/N84),0)</f>
        <v>1</v>
      </c>
      <c r="Q84" s="81">
        <f>IFERROR(IF(G84="Según demanda",(M84+H84)/(I84+N84),(M84+H84)/G84),0)</f>
        <v>1</v>
      </c>
      <c r="R84" s="69"/>
      <c r="T84" s="27">
        <f>IFERROR((#REF!/R84),0)</f>
        <v>0</v>
      </c>
      <c r="V84" s="106">
        <f>IFERROR(IF(G84="Según demanda",(#REF!+M84+H84)/(I84+N84+R84),(#REF!+M84+H84)/G84),0)</f>
        <v>0</v>
      </c>
      <c r="W84" s="69"/>
      <c r="Y84" s="27">
        <f>IFERROR((#REF!/W84),0)</f>
        <v>0</v>
      </c>
      <c r="AA84" s="81">
        <f>IFERROR(IF(G84="Según demanda",(#REF!+#REF!+M84+H84)/(I84+N84+R84+W84),(#REF!+#REF!+M84+H84)/G84),0)</f>
        <v>0</v>
      </c>
    </row>
    <row r="85" spans="1:27" ht="142.5" customHeight="1">
      <c r="A85" s="787"/>
      <c r="B85" s="258" t="s">
        <v>56</v>
      </c>
      <c r="C85" s="259" t="s">
        <v>479</v>
      </c>
      <c r="D85" s="119" t="s">
        <v>1101</v>
      </c>
      <c r="E85" s="119" t="s">
        <v>480</v>
      </c>
      <c r="F85" s="119" t="s">
        <v>493</v>
      </c>
      <c r="G85" s="193">
        <v>1</v>
      </c>
      <c r="H85" s="80">
        <v>1</v>
      </c>
      <c r="I85" s="69">
        <v>1</v>
      </c>
      <c r="J85" s="27">
        <f>IFERROR((H85/I85),0)</f>
        <v>1</v>
      </c>
      <c r="L85" s="81">
        <f>IFERROR(IF(G85="Según demanda",H85/I85,H85/G85),0)</f>
        <v>1</v>
      </c>
      <c r="M85" s="80"/>
      <c r="N85" s="69"/>
      <c r="O85" s="27">
        <f>IFERROR((M85/N85),0)</f>
        <v>0</v>
      </c>
      <c r="Q85" s="81">
        <f>IFERROR(IF(G85="Según demanda",(M85+H85)/(I85+N85),(M85+H85)/G85),0)</f>
        <v>1</v>
      </c>
      <c r="R85" s="69"/>
      <c r="T85" s="27">
        <f>IFERROR((#REF!/R85),0)</f>
        <v>0</v>
      </c>
      <c r="V85" s="105">
        <f>IFERROR(IF(G85="Según demanda",(#REF!+M85+H85)/(I85+N85+R85),(#REF!+M85+H85)/G85),0)</f>
        <v>0</v>
      </c>
      <c r="W85" s="77"/>
      <c r="Y85" s="27">
        <f>IFERROR((#REF!/W85),0)</f>
        <v>0</v>
      </c>
      <c r="AA85" s="81">
        <f>IFERROR(IF(G85="Según demanda",(#REF!+#REF!+M85+H85)/(I85+N85+R85+W85),(#REF!+#REF!+M85+H85)/G85),0)</f>
        <v>0</v>
      </c>
    </row>
    <row r="86" spans="1:27" ht="41.45" customHeight="1">
      <c r="A86" s="787"/>
      <c r="B86" s="258" t="s">
        <v>57</v>
      </c>
      <c r="C86" s="516" t="s">
        <v>481</v>
      </c>
      <c r="D86" s="119" t="s">
        <v>1102</v>
      </c>
      <c r="E86" s="117" t="s">
        <v>482</v>
      </c>
      <c r="F86" s="119" t="s">
        <v>366</v>
      </c>
      <c r="G86" s="193" t="s">
        <v>670</v>
      </c>
      <c r="H86" s="80">
        <v>13</v>
      </c>
      <c r="I86" s="72">
        <v>13</v>
      </c>
      <c r="J86" s="27">
        <f>IFERROR((H86/I86),0)</f>
        <v>1</v>
      </c>
      <c r="L86" s="81">
        <f>IFERROR(IF(G86="Según demanda",H86/I86,H86/G86),0)</f>
        <v>1</v>
      </c>
      <c r="M86" s="80">
        <v>39</v>
      </c>
      <c r="N86" s="72">
        <v>39</v>
      </c>
      <c r="O86" s="27">
        <f>IFERROR((M86/N86),0)</f>
        <v>1</v>
      </c>
      <c r="Q86" s="81">
        <f>IFERROR(IF(G86="Según demanda",(M86+H86)/(I86+N86),(M86+H86)/G86),0)</f>
        <v>1</v>
      </c>
      <c r="R86" s="72"/>
      <c r="T86" s="27">
        <f>IFERROR((#REF!/R86),0)</f>
        <v>0</v>
      </c>
      <c r="V86" s="106">
        <f>IFERROR(IF(G86="Según demanda",(#REF!+M86+H86)/(I86+N86+R86),(#REF!+M86+H86)/G86),0)</f>
        <v>0</v>
      </c>
      <c r="W86" s="72"/>
      <c r="Y86" s="27">
        <f>IFERROR((#REF!/W86),0)</f>
        <v>0</v>
      </c>
      <c r="AA86" s="81">
        <f>IFERROR(IF(G86="Según demanda",(#REF!+#REF!+M86+H86)/(I86+N86+R86+W86),(#REF!+#REF!+M86+H86)/G86),0)</f>
        <v>0</v>
      </c>
    </row>
    <row r="87" spans="1:27" ht="114">
      <c r="A87" s="787"/>
      <c r="B87" s="211" t="s">
        <v>58</v>
      </c>
      <c r="C87" s="516"/>
      <c r="D87" s="119" t="s">
        <v>1103</v>
      </c>
      <c r="E87" s="117" t="s">
        <v>483</v>
      </c>
      <c r="F87" s="119" t="s">
        <v>366</v>
      </c>
      <c r="G87" s="193" t="s">
        <v>670</v>
      </c>
      <c r="H87" s="80">
        <v>13</v>
      </c>
      <c r="I87" s="72">
        <v>13</v>
      </c>
      <c r="J87" s="27">
        <f>IFERROR((H87/I87),0)</f>
        <v>1</v>
      </c>
      <c r="L87" s="81">
        <f>IFERROR(IF(G87="Según demanda",H87/I87,H87/G87),0)</f>
        <v>1</v>
      </c>
      <c r="M87" s="80">
        <v>39</v>
      </c>
      <c r="N87" s="72">
        <v>39</v>
      </c>
      <c r="O87" s="27">
        <f>IFERROR((M87/N87),0)</f>
        <v>1</v>
      </c>
      <c r="Q87" s="81">
        <f>IFERROR(IF(G87="Según demanda",(M87+H87)/(I87+N87),(M87+H87)/G87),0)</f>
        <v>1</v>
      </c>
      <c r="R87" s="72"/>
      <c r="T87" s="27">
        <f>IFERROR((#REF!/R87),0)</f>
        <v>0</v>
      </c>
      <c r="V87" s="105">
        <f>IFERROR(IF(G87="Según demanda",(#REF!+M87+H87)/(I87+N87+R87),(#REF!+M87+H87)/G87),0)</f>
        <v>0</v>
      </c>
      <c r="W87" s="72"/>
      <c r="Y87" s="27">
        <f>IFERROR((#REF!/W87),0)</f>
        <v>0</v>
      </c>
      <c r="AA87" s="81">
        <f>IFERROR(IF(G87="Según demanda",(#REF!+#REF!+M87+H87)/(I87+N87+R87+W87),(#REF!+#REF!+M87+H87)/G87),0)</f>
        <v>0</v>
      </c>
    </row>
    <row r="88" spans="1:27" ht="42.75">
      <c r="A88" s="787"/>
      <c r="B88" s="211" t="s">
        <v>58</v>
      </c>
      <c r="C88" s="516"/>
      <c r="D88" s="119" t="s">
        <v>1104</v>
      </c>
      <c r="E88" s="117" t="s">
        <v>484</v>
      </c>
      <c r="F88" s="119" t="s">
        <v>366</v>
      </c>
      <c r="G88" s="193" t="s">
        <v>670</v>
      </c>
      <c r="H88" s="80">
        <v>13</v>
      </c>
      <c r="I88" s="72">
        <v>13</v>
      </c>
      <c r="J88" s="27">
        <f>IFERROR((H88/I88),0)</f>
        <v>1</v>
      </c>
      <c r="L88" s="81">
        <f>IFERROR(IF(G88="Según demanda",H88/I88,H88/G88),0)</f>
        <v>1</v>
      </c>
      <c r="M88" s="80">
        <v>39</v>
      </c>
      <c r="N88" s="72">
        <v>39</v>
      </c>
      <c r="O88" s="27">
        <f>IFERROR((M88/N88),0)</f>
        <v>1</v>
      </c>
      <c r="Q88" s="81">
        <f>IFERROR(IF(G88="Según demanda",(M88+H88)/(I88+N88),(M88+H88)/G88),0)</f>
        <v>1</v>
      </c>
      <c r="R88" s="72"/>
      <c r="T88" s="27">
        <f>IFERROR((#REF!/R88),0)</f>
        <v>0</v>
      </c>
      <c r="V88" s="106">
        <f>IFERROR(IF(G88="Según demanda",(#REF!+M88+H88)/(I88+N88+R88),(#REF!+M88+H88)/G88),0)</f>
        <v>0</v>
      </c>
      <c r="W88" s="72"/>
      <c r="Y88" s="27">
        <f>IFERROR((#REF!/W88),0)</f>
        <v>0</v>
      </c>
      <c r="AA88" s="81">
        <f>IFERROR(IF(G88="Según demanda",(#REF!+#REF!+M88+H88)/(I88+N88+R88+W88),(#REF!+#REF!+M88+H88)/G88),0)</f>
        <v>0</v>
      </c>
    </row>
    <row r="89" spans="1:27" ht="28.5" customHeight="1">
      <c r="A89" s="787"/>
      <c r="B89" s="211" t="s">
        <v>59</v>
      </c>
      <c r="C89" s="516"/>
      <c r="D89" s="119" t="s">
        <v>1105</v>
      </c>
      <c r="E89" s="117" t="s">
        <v>485</v>
      </c>
      <c r="F89" s="119" t="s">
        <v>366</v>
      </c>
      <c r="G89" s="193" t="s">
        <v>670</v>
      </c>
      <c r="H89" s="80">
        <v>13</v>
      </c>
      <c r="I89" s="72">
        <v>13</v>
      </c>
      <c r="J89" s="27">
        <f>IFERROR((H89/I89),0)</f>
        <v>1</v>
      </c>
      <c r="L89" s="81">
        <f>IFERROR(IF(G89="Según demanda",H89/I89,H89/G89),0)</f>
        <v>1</v>
      </c>
      <c r="M89" s="80">
        <v>39</v>
      </c>
      <c r="N89" s="72">
        <v>39</v>
      </c>
      <c r="O89" s="27">
        <f>IFERROR((M89/N89),0)</f>
        <v>1</v>
      </c>
      <c r="Q89" s="81">
        <f>IFERROR(IF(G89="Según demanda",(M89+H89)/(I89+N89),(M89+H89)/G89),0)</f>
        <v>1</v>
      </c>
      <c r="R89" s="72"/>
      <c r="T89" s="27">
        <f>IFERROR((#REF!/R89),0)</f>
        <v>0</v>
      </c>
      <c r="V89" s="81">
        <f>IFERROR(IF(G89="Según demanda",(#REF!+M89+H89)/(I89+N89+R89),(#REF!+M89+H89)/G89),0)</f>
        <v>0</v>
      </c>
      <c r="W89" s="72"/>
      <c r="Y89" s="27">
        <f>IFERROR((#REF!/W89),0)</f>
        <v>0</v>
      </c>
      <c r="AA89" s="81">
        <f>IFERROR(IF(G89="Según demanda",(#REF!+#REF!+M89+H89)/(I89+N89+R89+W89),(#REF!+#REF!+M89+H89)/G89),0)</f>
        <v>0</v>
      </c>
    </row>
    <row r="90" spans="1:27" ht="28.5">
      <c r="A90" s="787"/>
      <c r="B90" s="258" t="s">
        <v>60</v>
      </c>
      <c r="C90" s="516"/>
      <c r="D90" s="119" t="s">
        <v>1106</v>
      </c>
      <c r="E90" s="117" t="s">
        <v>486</v>
      </c>
      <c r="F90" s="119" t="s">
        <v>494</v>
      </c>
      <c r="G90" s="193" t="s">
        <v>670</v>
      </c>
      <c r="H90" s="80">
        <v>13</v>
      </c>
      <c r="I90" s="72">
        <v>13</v>
      </c>
      <c r="J90" s="27">
        <f>IFERROR((H90/I90),0)</f>
        <v>1</v>
      </c>
      <c r="L90" s="81">
        <f>IFERROR(IF(G90="Según demanda",H90/I90,H90/G90),0)</f>
        <v>1</v>
      </c>
      <c r="M90" s="80">
        <v>39</v>
      </c>
      <c r="N90" s="72">
        <v>39</v>
      </c>
      <c r="O90" s="27">
        <f>IFERROR((M90/N90),0)</f>
        <v>1</v>
      </c>
      <c r="Q90" s="81">
        <f>IFERROR(IF(G90="Según demanda",(M90+H90)/(I90+N90),(M90+H90)/G90),0)</f>
        <v>1</v>
      </c>
      <c r="R90" s="72"/>
      <c r="T90" s="27">
        <f>IFERROR((#REF!/R90),0)</f>
        <v>0</v>
      </c>
      <c r="V90" s="257">
        <f>IFERROR(IF(G90="Según demanda",(#REF!+M90+H90)/(I90+N90+R90),(#REF!+M90+H90)/G90),0)</f>
        <v>0</v>
      </c>
      <c r="W90" s="72"/>
      <c r="Y90" s="27">
        <f>IFERROR((#REF!/W90),0)</f>
        <v>0</v>
      </c>
      <c r="AA90" s="81">
        <f>IFERROR(IF(G90="Según demanda",(#REF!+#REF!+M90+H90)/(I90+N90+R90+W90),(#REF!+#REF!+M90+H90)/G90),0)</f>
        <v>0</v>
      </c>
    </row>
    <row r="91" spans="1:27" ht="28.5">
      <c r="A91" s="787"/>
      <c r="B91" s="258" t="s">
        <v>61</v>
      </c>
      <c r="C91" s="516"/>
      <c r="D91" s="119" t="s">
        <v>1107</v>
      </c>
      <c r="E91" s="117" t="s">
        <v>487</v>
      </c>
      <c r="F91" s="119" t="s">
        <v>495</v>
      </c>
      <c r="G91" s="193" t="s">
        <v>670</v>
      </c>
      <c r="H91" s="80">
        <v>13</v>
      </c>
      <c r="I91" s="72">
        <v>13</v>
      </c>
      <c r="J91" s="27">
        <f>IFERROR((H91/I91),0)</f>
        <v>1</v>
      </c>
      <c r="L91" s="81">
        <f>IFERROR(IF(G91="Según demanda",H91/I91,H91/G91),0)</f>
        <v>1</v>
      </c>
      <c r="M91" s="80">
        <v>39</v>
      </c>
      <c r="N91" s="72">
        <v>39</v>
      </c>
      <c r="O91" s="27">
        <f>IFERROR((M91/N91),0)</f>
        <v>1</v>
      </c>
      <c r="Q91" s="81">
        <f>IFERROR(IF(G91="Según demanda",(M91+H91)/(I91+N91),(M91+H91)/G91),0)</f>
        <v>1</v>
      </c>
      <c r="R91" s="72"/>
      <c r="T91" s="27">
        <f>IFERROR((#REF!/R91),0)</f>
        <v>0</v>
      </c>
      <c r="V91" s="105">
        <f>IFERROR(IF(G91="Según demanda",(#REF!+M91+H91)/(I91+N91+R91),(#REF!+M91+H91)/G91),0)</f>
        <v>0</v>
      </c>
      <c r="W91" s="72"/>
      <c r="Y91" s="27">
        <f>IFERROR((#REF!/W91),0)</f>
        <v>0</v>
      </c>
      <c r="AA91" s="81">
        <f>IFERROR(IF(G91="Según demanda",(#REF!+#REF!+M91+H91)/(I91+N91+R91+W91),(#REF!+#REF!+M91+H91)/G91),0)</f>
        <v>0</v>
      </c>
    </row>
    <row r="92" spans="1:27" ht="27.6" customHeight="1">
      <c r="A92" s="787"/>
      <c r="B92" s="515" t="s">
        <v>62</v>
      </c>
      <c r="C92" s="516" t="s">
        <v>488</v>
      </c>
      <c r="D92" s="119" t="s">
        <v>1108</v>
      </c>
      <c r="E92" s="517" t="s">
        <v>489</v>
      </c>
      <c r="F92" s="517" t="s">
        <v>496</v>
      </c>
      <c r="G92" s="193" t="s">
        <v>670</v>
      </c>
      <c r="H92" s="80">
        <v>13</v>
      </c>
      <c r="I92" s="72">
        <v>13</v>
      </c>
      <c r="J92" s="27">
        <f>IFERROR((H92/I92),0)</f>
        <v>1</v>
      </c>
      <c r="L92" s="81">
        <f>IFERROR(IF(G92="Según demanda",H92/I92,H92/G92),0)</f>
        <v>1</v>
      </c>
      <c r="M92" s="80">
        <v>39</v>
      </c>
      <c r="N92" s="72">
        <v>39</v>
      </c>
      <c r="O92" s="27">
        <f>IFERROR((M92/N92),0)</f>
        <v>1</v>
      </c>
      <c r="Q92" s="81">
        <f>IFERROR(IF(G92="Según demanda",(M92+H92)/(I92+N92),(M92+H92)/G92),0)</f>
        <v>1</v>
      </c>
      <c r="R92" s="72"/>
      <c r="T92" s="27">
        <f>IFERROR((#REF!/R92),0)</f>
        <v>0</v>
      </c>
      <c r="V92" s="106">
        <f>IFERROR(IF(G92="Según demanda",(#REF!+M92+H92)/(I92+N92+R92),(#REF!+M92+H92)/G92),0)</f>
        <v>0</v>
      </c>
      <c r="W92" s="72"/>
      <c r="Y92" s="27">
        <f>IFERROR((#REF!/W92),0)</f>
        <v>0</v>
      </c>
      <c r="AA92" s="81">
        <f>IFERROR(IF(G92="Según demanda",(#REF!+#REF!+M92+H92)/(I92+N92+R92+W92),(#REF!+#REF!+M92+H92)/G92),0)</f>
        <v>0</v>
      </c>
    </row>
    <row r="93" spans="1:27">
      <c r="A93" s="787"/>
      <c r="B93" s="515"/>
      <c r="C93" s="516"/>
      <c r="D93" s="119" t="s">
        <v>1109</v>
      </c>
      <c r="E93" s="517"/>
      <c r="F93" s="517"/>
      <c r="G93" s="193" t="s">
        <v>670</v>
      </c>
      <c r="H93" s="80">
        <v>13</v>
      </c>
      <c r="I93" s="72">
        <v>13</v>
      </c>
      <c r="J93" s="27">
        <f>IFERROR((H93/I93),0)</f>
        <v>1</v>
      </c>
      <c r="L93" s="81">
        <f>IFERROR(IF(G93="Según demanda",H93/I93,H93/G93),0)</f>
        <v>1</v>
      </c>
      <c r="M93" s="80">
        <v>39</v>
      </c>
      <c r="N93" s="72">
        <v>39</v>
      </c>
      <c r="O93" s="27">
        <f>IFERROR((M93/N93),0)</f>
        <v>1</v>
      </c>
      <c r="Q93" s="81">
        <f>IFERROR(IF(G93="Según demanda",(M93+H93)/(I93+N93),(M93+H93)/G93),0)</f>
        <v>1</v>
      </c>
      <c r="R93" s="72"/>
      <c r="T93" s="27">
        <f>IFERROR((#REF!/R93),0)</f>
        <v>0</v>
      </c>
      <c r="V93" s="105">
        <f>IFERROR(IF(G93="Según demanda",(#REF!+M93+H93)/(I93+N93+R93),(#REF!+M93+H93)/G93),0)</f>
        <v>0</v>
      </c>
      <c r="W93" s="72"/>
      <c r="Y93" s="27">
        <f>IFERROR((#REF!/W93),0)</f>
        <v>0</v>
      </c>
      <c r="AA93" s="81">
        <f>IFERROR(IF(G93="Según demanda",(#REF!+#REF!+M93+H93)/(I93+N93+R93+W93),(#REF!+#REF!+M93+H93)/G93),0)</f>
        <v>0</v>
      </c>
    </row>
    <row r="94" spans="1:27" ht="15.75" thickBot="1">
      <c r="A94" s="788"/>
      <c r="B94" s="515"/>
      <c r="C94" s="624"/>
      <c r="D94" s="471" t="s">
        <v>1110</v>
      </c>
      <c r="E94" s="548"/>
      <c r="F94" s="548"/>
      <c r="G94" s="194" t="s">
        <v>670</v>
      </c>
      <c r="H94" s="82">
        <v>13</v>
      </c>
      <c r="I94" s="83">
        <v>13</v>
      </c>
      <c r="J94" s="107">
        <f>IFERROR((H94/I94),0)</f>
        <v>1</v>
      </c>
      <c r="L94" s="93">
        <f>IFERROR(IF(G94="Según demanda",H94/I94,H94/G94),0)</f>
        <v>1</v>
      </c>
      <c r="M94" s="82">
        <v>39</v>
      </c>
      <c r="N94" s="83">
        <v>39</v>
      </c>
      <c r="O94" s="107">
        <f>IFERROR((M94/N94),0)</f>
        <v>1</v>
      </c>
      <c r="Q94" s="93">
        <f>IFERROR(IF(G94="Según demanda",(M94+H94)/(I94+N94),(M94+H94)/G94),0)</f>
        <v>1</v>
      </c>
      <c r="R94" s="83"/>
      <c r="T94" s="107">
        <f>IFERROR((#REF!/R94),0)</f>
        <v>0</v>
      </c>
      <c r="V94" s="195">
        <f>IFERROR(IF(G94="Según demanda",(#REF!+M94+H94)/(I94+N94+R94),(#REF!+M94+H94)/G94),0)</f>
        <v>0</v>
      </c>
      <c r="W94" s="72"/>
      <c r="Y94" s="107">
        <f>IFERROR((#REF!/W94),0)</f>
        <v>0</v>
      </c>
      <c r="AA94" s="93">
        <f>IFERROR(IF(G94="Según demanda",(#REF!+#REF!+M94+H94)/(I94+N93+R94+W94),(#REF!+#REF!+M94+H94)/G94),0)</f>
        <v>0</v>
      </c>
    </row>
    <row r="95" spans="1:27" ht="142.5">
      <c r="A95" s="208" t="s">
        <v>714</v>
      </c>
      <c r="B95" s="327" t="s">
        <v>358</v>
      </c>
      <c r="C95" s="156" t="s">
        <v>842</v>
      </c>
      <c r="D95" s="619"/>
      <c r="E95" s="162" t="s">
        <v>497</v>
      </c>
      <c r="F95" s="164" t="s">
        <v>532</v>
      </c>
      <c r="G95" s="152">
        <v>64</v>
      </c>
      <c r="H95" s="232">
        <v>32</v>
      </c>
      <c r="I95" s="234">
        <v>16</v>
      </c>
      <c r="J95" s="254">
        <f t="shared" ref="J95:J113" si="49">IFERROR((H95/I95),0)</f>
        <v>2</v>
      </c>
      <c r="K95" s="240" t="s">
        <v>964</v>
      </c>
      <c r="L95" s="196">
        <f t="shared" ref="L95:L113" si="50">IFERROR(IF(G95="Según demanda",H95/I95,H95/G95),0)</f>
        <v>0.5</v>
      </c>
      <c r="M95" s="232">
        <v>16</v>
      </c>
      <c r="N95" s="234">
        <v>16</v>
      </c>
      <c r="O95" s="254">
        <f t="shared" ref="O95:O112" si="51">IFERROR((M95/N95),0)</f>
        <v>1</v>
      </c>
      <c r="P95" s="240" t="s">
        <v>965</v>
      </c>
      <c r="Q95" s="196">
        <f t="shared" ref="Q95:Q113" si="52">IFERROR(IF(G95="Según demanda",(M95+H95)/(I95+N95),(M95+H95)/G95),0)</f>
        <v>0.75</v>
      </c>
      <c r="R95" s="232"/>
      <c r="S95" s="234"/>
      <c r="T95" s="237">
        <f t="shared" ref="T95:T113" si="53">IFERROR((R95/S95),0)</f>
        <v>0</v>
      </c>
      <c r="U95" s="240"/>
      <c r="V95" s="196">
        <f t="shared" ref="V95:V112" si="54">IFERROR(IF(G95="Según demanda",(R95+M95+H95)/(I95+N95+S95),(R95+M95+H95)/G95),0)</f>
        <v>0.75</v>
      </c>
      <c r="W95" s="173"/>
      <c r="X95" s="234"/>
      <c r="Y95" s="237">
        <f t="shared" ref="Y95:Y111" si="55">IFERROR((W95/X95),0)</f>
        <v>0</v>
      </c>
      <c r="Z95" s="240"/>
      <c r="AA95" s="196">
        <f t="shared" ref="AA95:AA99" si="56">IFERROR(IF(G109="Según demanda",(W109+R109+M109+H109)/(I109+N109+S109+X109),(W109+R109+M109+H109)/G109),0)</f>
        <v>0.5</v>
      </c>
    </row>
    <row r="96" spans="1:27" ht="185.25">
      <c r="A96" s="208" t="s">
        <v>714</v>
      </c>
      <c r="B96" s="328" t="s">
        <v>359</v>
      </c>
      <c r="C96" s="156" t="s">
        <v>843</v>
      </c>
      <c r="D96" s="619"/>
      <c r="E96" s="162" t="s">
        <v>844</v>
      </c>
      <c r="F96" s="309" t="s">
        <v>845</v>
      </c>
      <c r="G96" s="152" t="s">
        <v>798</v>
      </c>
      <c r="H96" s="232">
        <v>1</v>
      </c>
      <c r="I96" s="234">
        <v>2</v>
      </c>
      <c r="J96" s="254">
        <f t="shared" si="49"/>
        <v>0.5</v>
      </c>
      <c r="K96" s="246" t="s">
        <v>966</v>
      </c>
      <c r="L96" s="196">
        <f t="shared" si="50"/>
        <v>0.5</v>
      </c>
      <c r="M96" s="232">
        <v>0</v>
      </c>
      <c r="N96" s="234">
        <v>0</v>
      </c>
      <c r="O96" s="254">
        <f t="shared" si="51"/>
        <v>0</v>
      </c>
      <c r="P96" s="246" t="s">
        <v>967</v>
      </c>
      <c r="Q96" s="196">
        <f t="shared" si="52"/>
        <v>0.5</v>
      </c>
      <c r="R96" s="232"/>
      <c r="S96" s="234"/>
      <c r="T96" s="237">
        <f t="shared" si="53"/>
        <v>0</v>
      </c>
      <c r="U96" s="246"/>
      <c r="V96" s="196">
        <f t="shared" si="54"/>
        <v>0.5</v>
      </c>
      <c r="W96" s="173"/>
      <c r="X96" s="234"/>
      <c r="Y96" s="237">
        <f t="shared" si="55"/>
        <v>0</v>
      </c>
      <c r="Z96" s="246"/>
      <c r="AA96" s="196">
        <f t="shared" si="56"/>
        <v>1</v>
      </c>
    </row>
    <row r="97" spans="1:27" ht="360">
      <c r="A97" s="208" t="s">
        <v>714</v>
      </c>
      <c r="B97" s="329" t="s">
        <v>360</v>
      </c>
      <c r="C97" s="310" t="s">
        <v>498</v>
      </c>
      <c r="D97" s="619"/>
      <c r="E97" s="310" t="s">
        <v>846</v>
      </c>
      <c r="F97" s="201" t="s">
        <v>847</v>
      </c>
      <c r="G97" s="153" t="s">
        <v>798</v>
      </c>
      <c r="H97" s="236">
        <v>17</v>
      </c>
      <c r="I97" s="239">
        <v>17</v>
      </c>
      <c r="J97" s="428">
        <f t="shared" si="49"/>
        <v>1</v>
      </c>
      <c r="K97" s="241" t="s">
        <v>968</v>
      </c>
      <c r="L97" s="434">
        <f t="shared" si="50"/>
        <v>1</v>
      </c>
      <c r="M97" s="236">
        <v>17</v>
      </c>
      <c r="N97" s="239">
        <v>17</v>
      </c>
      <c r="O97" s="428">
        <f t="shared" si="51"/>
        <v>1</v>
      </c>
      <c r="P97" s="241" t="s">
        <v>969</v>
      </c>
      <c r="Q97" s="434">
        <f t="shared" si="52"/>
        <v>1</v>
      </c>
      <c r="R97" s="173"/>
      <c r="S97" s="234"/>
      <c r="T97" s="237">
        <f t="shared" si="53"/>
        <v>0</v>
      </c>
      <c r="U97" s="241"/>
      <c r="V97" s="196">
        <f t="shared" si="54"/>
        <v>1</v>
      </c>
      <c r="W97" s="173"/>
      <c r="X97" s="234"/>
      <c r="Y97" s="237">
        <f t="shared" si="55"/>
        <v>0</v>
      </c>
      <c r="Z97" s="241"/>
      <c r="AA97" s="196">
        <f t="shared" si="56"/>
        <v>1</v>
      </c>
    </row>
    <row r="98" spans="1:27" ht="390">
      <c r="A98" s="208" t="s">
        <v>714</v>
      </c>
      <c r="B98" s="330" t="s">
        <v>848</v>
      </c>
      <c r="C98" s="163" t="s">
        <v>499</v>
      </c>
      <c r="D98" s="297" t="s">
        <v>541</v>
      </c>
      <c r="E98" s="311" t="s">
        <v>849</v>
      </c>
      <c r="F98" s="312" t="s">
        <v>533</v>
      </c>
      <c r="G98" s="153" t="s">
        <v>798</v>
      </c>
      <c r="H98" s="236">
        <v>7</v>
      </c>
      <c r="I98" s="239">
        <v>7</v>
      </c>
      <c r="J98" s="254">
        <f t="shared" si="49"/>
        <v>1</v>
      </c>
      <c r="K98" s="244" t="s">
        <v>970</v>
      </c>
      <c r="L98" s="196">
        <f t="shared" si="50"/>
        <v>1</v>
      </c>
      <c r="M98" s="236">
        <v>7</v>
      </c>
      <c r="N98" s="239">
        <v>7</v>
      </c>
      <c r="O98" s="254">
        <f t="shared" si="51"/>
        <v>1</v>
      </c>
      <c r="P98" s="241" t="s">
        <v>971</v>
      </c>
      <c r="Q98" s="434"/>
      <c r="R98" s="173"/>
      <c r="S98" s="234"/>
      <c r="T98" s="237">
        <f t="shared" si="53"/>
        <v>0</v>
      </c>
      <c r="U98" s="244"/>
      <c r="V98" s="196">
        <f t="shared" si="54"/>
        <v>1</v>
      </c>
      <c r="W98" s="173"/>
      <c r="X98" s="234"/>
      <c r="Y98" s="237">
        <f t="shared" si="55"/>
        <v>0</v>
      </c>
      <c r="Z98" s="241"/>
      <c r="AA98" s="196">
        <f t="shared" si="56"/>
        <v>1</v>
      </c>
    </row>
    <row r="99" spans="1:27" ht="75">
      <c r="A99" s="208" t="s">
        <v>714</v>
      </c>
      <c r="B99" s="327" t="s">
        <v>850</v>
      </c>
      <c r="C99" s="163" t="s">
        <v>501</v>
      </c>
      <c r="D99" s="297" t="s">
        <v>542</v>
      </c>
      <c r="E99" s="311" t="s">
        <v>503</v>
      </c>
      <c r="F99" s="312" t="s">
        <v>534</v>
      </c>
      <c r="G99" s="153" t="s">
        <v>798</v>
      </c>
      <c r="H99" s="94">
        <v>0</v>
      </c>
      <c r="I99" s="233">
        <v>0</v>
      </c>
      <c r="J99" s="254">
        <f t="shared" si="49"/>
        <v>0</v>
      </c>
      <c r="K99" s="241" t="s">
        <v>972</v>
      </c>
      <c r="L99" s="196">
        <f t="shared" si="50"/>
        <v>0</v>
      </c>
      <c r="M99" s="236">
        <v>0</v>
      </c>
      <c r="N99" s="239">
        <v>0</v>
      </c>
      <c r="O99" s="428">
        <f t="shared" si="51"/>
        <v>0</v>
      </c>
      <c r="P99" s="241" t="s">
        <v>972</v>
      </c>
      <c r="Q99" s="434"/>
      <c r="R99" s="173"/>
      <c r="S99" s="234"/>
      <c r="T99" s="237">
        <f t="shared" si="53"/>
        <v>0</v>
      </c>
      <c r="U99" s="241"/>
      <c r="V99" s="196">
        <f t="shared" si="54"/>
        <v>0</v>
      </c>
      <c r="W99" s="173"/>
      <c r="X99" s="234"/>
      <c r="Y99" s="237">
        <f t="shared" si="55"/>
        <v>0</v>
      </c>
      <c r="Z99" s="241"/>
      <c r="AA99" s="196">
        <f t="shared" si="56"/>
        <v>1</v>
      </c>
    </row>
    <row r="100" spans="1:27" ht="41.45" customHeight="1">
      <c r="A100" s="208" t="s">
        <v>714</v>
      </c>
      <c r="B100" s="328" t="s">
        <v>851</v>
      </c>
      <c r="C100" s="162" t="s">
        <v>504</v>
      </c>
      <c r="D100" s="297" t="s">
        <v>543</v>
      </c>
      <c r="E100" s="162" t="s">
        <v>505</v>
      </c>
      <c r="F100" s="313" t="s">
        <v>852</v>
      </c>
      <c r="G100" s="152" t="s">
        <v>798</v>
      </c>
      <c r="H100" s="232">
        <v>16</v>
      </c>
      <c r="I100" s="234">
        <v>16</v>
      </c>
      <c r="J100" s="254">
        <f t="shared" si="49"/>
        <v>1</v>
      </c>
      <c r="K100" s="246" t="s">
        <v>973</v>
      </c>
      <c r="L100" s="196">
        <f t="shared" si="50"/>
        <v>1</v>
      </c>
      <c r="M100" s="232">
        <v>11</v>
      </c>
      <c r="N100" s="234">
        <v>11</v>
      </c>
      <c r="O100" s="254">
        <f t="shared" si="51"/>
        <v>1</v>
      </c>
      <c r="P100" s="246" t="s">
        <v>974</v>
      </c>
      <c r="Q100" s="196">
        <f t="shared" si="52"/>
        <v>1</v>
      </c>
      <c r="R100" s="173"/>
      <c r="S100" s="234"/>
      <c r="T100" s="237">
        <f t="shared" si="53"/>
        <v>0</v>
      </c>
      <c r="U100" s="251"/>
      <c r="V100" s="196">
        <f t="shared" si="54"/>
        <v>1</v>
      </c>
      <c r="W100" s="173"/>
      <c r="X100" s="234"/>
      <c r="Y100" s="237">
        <f t="shared" si="55"/>
        <v>0</v>
      </c>
      <c r="Z100" s="246"/>
      <c r="AA100" s="196">
        <v>1</v>
      </c>
    </row>
    <row r="101" spans="1:27" ht="27.6" customHeight="1">
      <c r="A101" s="208" t="s">
        <v>714</v>
      </c>
      <c r="B101" s="331" t="s">
        <v>853</v>
      </c>
      <c r="C101" s="314" t="s">
        <v>506</v>
      </c>
      <c r="D101" s="113" t="s">
        <v>545</v>
      </c>
      <c r="E101" s="100" t="s">
        <v>508</v>
      </c>
      <c r="F101" s="315" t="s">
        <v>854</v>
      </c>
      <c r="G101" s="152" t="s">
        <v>798</v>
      </c>
      <c r="H101" s="232">
        <v>0</v>
      </c>
      <c r="I101" s="234">
        <v>0</v>
      </c>
      <c r="J101" s="254">
        <f t="shared" si="49"/>
        <v>0</v>
      </c>
      <c r="K101" s="246" t="s">
        <v>975</v>
      </c>
      <c r="L101" s="196">
        <f t="shared" si="50"/>
        <v>0</v>
      </c>
      <c r="M101" s="232"/>
      <c r="N101" s="234"/>
      <c r="O101" s="254"/>
      <c r="P101" s="246" t="s">
        <v>976</v>
      </c>
      <c r="Q101" s="196"/>
      <c r="R101" s="173"/>
      <c r="S101" s="234"/>
      <c r="T101" s="237">
        <f t="shared" si="53"/>
        <v>0</v>
      </c>
      <c r="U101" s="246"/>
      <c r="V101" s="196">
        <f t="shared" si="54"/>
        <v>0</v>
      </c>
      <c r="W101" s="173"/>
      <c r="X101" s="234"/>
      <c r="Y101" s="237">
        <f t="shared" si="55"/>
        <v>0</v>
      </c>
      <c r="Z101" s="246"/>
      <c r="AA101" s="196">
        <v>0</v>
      </c>
    </row>
    <row r="102" spans="1:27" ht="171">
      <c r="A102" s="208" t="s">
        <v>714</v>
      </c>
      <c r="B102" s="328" t="s">
        <v>45</v>
      </c>
      <c r="C102" s="156" t="s">
        <v>855</v>
      </c>
      <c r="D102" s="297" t="s">
        <v>546</v>
      </c>
      <c r="E102" s="162" t="s">
        <v>856</v>
      </c>
      <c r="F102" s="162" t="s">
        <v>857</v>
      </c>
      <c r="G102" s="119" t="s">
        <v>798</v>
      </c>
      <c r="H102" s="232">
        <v>0</v>
      </c>
      <c r="I102" s="234">
        <v>0</v>
      </c>
      <c r="J102" s="254">
        <f t="shared" si="49"/>
        <v>0</v>
      </c>
      <c r="K102" s="246" t="s">
        <v>977</v>
      </c>
      <c r="L102" s="196">
        <f t="shared" si="50"/>
        <v>0</v>
      </c>
      <c r="M102" s="233">
        <v>0</v>
      </c>
      <c r="N102" s="233">
        <v>0</v>
      </c>
      <c r="O102" s="254">
        <f t="shared" si="51"/>
        <v>0</v>
      </c>
      <c r="P102" s="246" t="s">
        <v>978</v>
      </c>
      <c r="Q102" s="196">
        <f t="shared" si="52"/>
        <v>0</v>
      </c>
      <c r="R102" s="94"/>
      <c r="S102" s="233"/>
      <c r="T102" s="237">
        <f t="shared" si="53"/>
        <v>0</v>
      </c>
      <c r="U102" s="246"/>
      <c r="V102" s="196">
        <f t="shared" si="54"/>
        <v>0</v>
      </c>
      <c r="W102" s="173"/>
      <c r="X102" s="234"/>
      <c r="Y102" s="237">
        <f t="shared" si="55"/>
        <v>0</v>
      </c>
      <c r="Z102" s="246"/>
      <c r="AA102" s="196">
        <v>1</v>
      </c>
    </row>
    <row r="103" spans="1:27" ht="55.15" customHeight="1">
      <c r="A103" s="208" t="s">
        <v>714</v>
      </c>
      <c r="B103" s="328" t="s">
        <v>46</v>
      </c>
      <c r="C103" s="156" t="s">
        <v>509</v>
      </c>
      <c r="D103" s="113" t="s">
        <v>547</v>
      </c>
      <c r="E103" s="162" t="s">
        <v>858</v>
      </c>
      <c r="F103" s="151" t="s">
        <v>511</v>
      </c>
      <c r="G103" s="119">
        <v>1</v>
      </c>
      <c r="H103" s="232">
        <v>1</v>
      </c>
      <c r="I103" s="234">
        <v>1</v>
      </c>
      <c r="J103" s="254">
        <f t="shared" si="49"/>
        <v>1</v>
      </c>
      <c r="K103" s="246" t="s">
        <v>979</v>
      </c>
      <c r="L103" s="196">
        <f t="shared" si="50"/>
        <v>1</v>
      </c>
      <c r="M103" s="429">
        <v>0</v>
      </c>
      <c r="N103" s="234">
        <v>0</v>
      </c>
      <c r="O103" s="254">
        <f t="shared" si="51"/>
        <v>0</v>
      </c>
      <c r="P103" s="246" t="s">
        <v>980</v>
      </c>
      <c r="Q103" s="196">
        <f t="shared" si="52"/>
        <v>1</v>
      </c>
      <c r="R103" s="173"/>
      <c r="S103" s="234"/>
      <c r="T103" s="237">
        <f t="shared" si="53"/>
        <v>0</v>
      </c>
      <c r="U103" s="246"/>
      <c r="V103" s="196">
        <f t="shared" si="54"/>
        <v>1</v>
      </c>
      <c r="W103" s="173">
        <v>0</v>
      </c>
      <c r="X103" s="234">
        <v>0</v>
      </c>
      <c r="Y103" s="237">
        <f t="shared" si="55"/>
        <v>0</v>
      </c>
      <c r="Z103" s="246"/>
      <c r="AA103" s="196">
        <v>1</v>
      </c>
    </row>
    <row r="104" spans="1:27" ht="57">
      <c r="A104" s="208" t="s">
        <v>714</v>
      </c>
      <c r="B104" s="328" t="s">
        <v>47</v>
      </c>
      <c r="C104" s="95" t="s">
        <v>859</v>
      </c>
      <c r="D104" s="203" t="s">
        <v>549</v>
      </c>
      <c r="E104" s="151" t="s">
        <v>860</v>
      </c>
      <c r="F104" s="151" t="s">
        <v>512</v>
      </c>
      <c r="G104" s="119">
        <v>1</v>
      </c>
      <c r="H104" s="232">
        <v>1</v>
      </c>
      <c r="I104" s="234">
        <v>1</v>
      </c>
      <c r="J104" s="254">
        <f t="shared" si="49"/>
        <v>1</v>
      </c>
      <c r="K104" s="235" t="s">
        <v>981</v>
      </c>
      <c r="L104" s="172">
        <f t="shared" si="50"/>
        <v>1</v>
      </c>
      <c r="M104" s="429">
        <v>1</v>
      </c>
      <c r="N104" s="234">
        <v>1</v>
      </c>
      <c r="O104" s="254">
        <f t="shared" si="51"/>
        <v>1</v>
      </c>
      <c r="P104" s="235" t="s">
        <v>982</v>
      </c>
      <c r="Q104" s="196">
        <f t="shared" si="52"/>
        <v>2</v>
      </c>
      <c r="R104" s="173"/>
      <c r="S104" s="234"/>
      <c r="T104" s="237">
        <f t="shared" si="53"/>
        <v>0</v>
      </c>
      <c r="U104" s="235"/>
      <c r="V104" s="196">
        <f t="shared" si="54"/>
        <v>2</v>
      </c>
      <c r="W104" s="173">
        <v>0</v>
      </c>
      <c r="X104" s="234">
        <v>0</v>
      </c>
      <c r="Y104" s="237">
        <f t="shared" si="55"/>
        <v>0</v>
      </c>
      <c r="Z104" s="235"/>
      <c r="AA104" s="196">
        <v>1</v>
      </c>
    </row>
    <row r="105" spans="1:27" ht="85.5">
      <c r="A105" s="208" t="s">
        <v>714</v>
      </c>
      <c r="B105" s="328" t="s">
        <v>361</v>
      </c>
      <c r="C105" s="317" t="s">
        <v>513</v>
      </c>
      <c r="D105" s="198" t="s">
        <v>551</v>
      </c>
      <c r="E105" s="162" t="s">
        <v>515</v>
      </c>
      <c r="F105" s="151" t="s">
        <v>861</v>
      </c>
      <c r="G105" s="119">
        <v>6</v>
      </c>
      <c r="H105" s="232">
        <v>0</v>
      </c>
      <c r="I105" s="234">
        <v>0</v>
      </c>
      <c r="J105" s="254">
        <f t="shared" si="49"/>
        <v>0</v>
      </c>
      <c r="K105" s="235" t="s">
        <v>983</v>
      </c>
      <c r="L105" s="172">
        <f t="shared" si="50"/>
        <v>0</v>
      </c>
      <c r="M105" s="429">
        <v>6</v>
      </c>
      <c r="N105" s="234">
        <v>6</v>
      </c>
      <c r="O105" s="254">
        <f t="shared" si="51"/>
        <v>1</v>
      </c>
      <c r="P105" s="246" t="s">
        <v>984</v>
      </c>
      <c r="Q105" s="196">
        <f t="shared" si="52"/>
        <v>1</v>
      </c>
      <c r="R105" s="173"/>
      <c r="S105" s="234"/>
      <c r="T105" s="237">
        <f t="shared" si="53"/>
        <v>0</v>
      </c>
      <c r="U105" s="318"/>
      <c r="V105" s="196">
        <f t="shared" si="54"/>
        <v>1</v>
      </c>
      <c r="W105" s="173"/>
      <c r="X105" s="234"/>
      <c r="Y105" s="237">
        <f t="shared" si="55"/>
        <v>0</v>
      </c>
      <c r="Z105" s="318"/>
      <c r="AA105" s="196">
        <v>1</v>
      </c>
    </row>
    <row r="106" spans="1:27" ht="55.15" customHeight="1">
      <c r="A106" s="208" t="s">
        <v>714</v>
      </c>
      <c r="B106" s="328" t="s">
        <v>862</v>
      </c>
      <c r="C106" s="95" t="s">
        <v>516</v>
      </c>
      <c r="D106" s="198" t="s">
        <v>553</v>
      </c>
      <c r="E106" s="162" t="s">
        <v>863</v>
      </c>
      <c r="F106" s="151" t="s">
        <v>535</v>
      </c>
      <c r="G106" s="151" t="s">
        <v>798</v>
      </c>
      <c r="H106" s="238">
        <v>6032074920.1700001</v>
      </c>
      <c r="I106" s="252">
        <v>41839733278</v>
      </c>
      <c r="J106" s="254">
        <f t="shared" si="49"/>
        <v>0.14417096973564508</v>
      </c>
      <c r="K106" s="246" t="s">
        <v>985</v>
      </c>
      <c r="L106" s="172">
        <f t="shared" si="50"/>
        <v>0.14417096973564508</v>
      </c>
      <c r="M106" s="238">
        <v>21499759296.200001</v>
      </c>
      <c r="N106" s="252">
        <v>61382187768.720001</v>
      </c>
      <c r="O106" s="254">
        <f t="shared" si="51"/>
        <v>0.35026055730056838</v>
      </c>
      <c r="P106" s="246" t="s">
        <v>986</v>
      </c>
      <c r="Q106" s="196">
        <f t="shared" si="52"/>
        <v>0.26672468345080136</v>
      </c>
      <c r="R106" s="319"/>
      <c r="S106" s="238"/>
      <c r="T106" s="237">
        <f t="shared" si="53"/>
        <v>0</v>
      </c>
      <c r="U106" s="318"/>
      <c r="V106" s="196">
        <f t="shared" si="54"/>
        <v>0.26672468345080136</v>
      </c>
      <c r="W106" s="320"/>
      <c r="X106" s="321"/>
      <c r="Y106" s="237">
        <f t="shared" si="55"/>
        <v>0</v>
      </c>
      <c r="Z106" s="242"/>
      <c r="AA106" s="196">
        <v>1</v>
      </c>
    </row>
    <row r="107" spans="1:27" ht="71.25">
      <c r="A107" s="208" t="s">
        <v>714</v>
      </c>
      <c r="B107" s="328" t="s">
        <v>48</v>
      </c>
      <c r="C107" s="156" t="s">
        <v>864</v>
      </c>
      <c r="D107" s="198" t="s">
        <v>555</v>
      </c>
      <c r="E107" s="162" t="s">
        <v>517</v>
      </c>
      <c r="F107" s="162" t="s">
        <v>536</v>
      </c>
      <c r="G107" s="119" t="s">
        <v>798</v>
      </c>
      <c r="H107" s="232">
        <v>1</v>
      </c>
      <c r="I107" s="234">
        <v>1</v>
      </c>
      <c r="J107" s="254">
        <f t="shared" si="49"/>
        <v>1</v>
      </c>
      <c r="K107" s="246" t="s">
        <v>987</v>
      </c>
      <c r="L107" s="196">
        <f t="shared" si="50"/>
        <v>1</v>
      </c>
      <c r="M107" s="232">
        <v>1</v>
      </c>
      <c r="N107" s="234">
        <v>1</v>
      </c>
      <c r="O107" s="254">
        <f t="shared" si="51"/>
        <v>1</v>
      </c>
      <c r="P107" s="246" t="s">
        <v>988</v>
      </c>
      <c r="Q107" s="196">
        <f>IFERROR(IF(G107="Según demanda",(M107+H107)/(I107+N107),(M107+H107)/G107),0)</f>
        <v>1</v>
      </c>
      <c r="R107" s="173"/>
      <c r="S107" s="234"/>
      <c r="T107" s="108">
        <f t="shared" si="53"/>
        <v>0</v>
      </c>
      <c r="U107" s="322"/>
      <c r="V107" s="196">
        <f t="shared" si="54"/>
        <v>1</v>
      </c>
      <c r="W107" s="173"/>
      <c r="X107" s="234"/>
      <c r="Y107" s="237">
        <f t="shared" si="55"/>
        <v>0</v>
      </c>
      <c r="Z107" s="322"/>
      <c r="AA107" s="196">
        <v>1</v>
      </c>
    </row>
    <row r="108" spans="1:27" ht="60">
      <c r="A108" s="208" t="s">
        <v>714</v>
      </c>
      <c r="B108" s="327" t="s">
        <v>362</v>
      </c>
      <c r="C108" s="156" t="s">
        <v>518</v>
      </c>
      <c r="D108" s="198" t="s">
        <v>557</v>
      </c>
      <c r="E108" s="162" t="s">
        <v>865</v>
      </c>
      <c r="F108" s="162" t="s">
        <v>866</v>
      </c>
      <c r="G108" s="119">
        <v>12</v>
      </c>
      <c r="H108" s="232">
        <v>3</v>
      </c>
      <c r="I108" s="234">
        <v>11</v>
      </c>
      <c r="J108" s="254">
        <f t="shared" si="49"/>
        <v>0.27272727272727271</v>
      </c>
      <c r="K108" s="246" t="s">
        <v>989</v>
      </c>
      <c r="L108" s="196">
        <f t="shared" si="50"/>
        <v>0.25</v>
      </c>
      <c r="M108" s="429">
        <v>3</v>
      </c>
      <c r="N108" s="234">
        <v>11</v>
      </c>
      <c r="O108" s="254">
        <f t="shared" si="51"/>
        <v>0.27272727272727271</v>
      </c>
      <c r="P108" s="246" t="s">
        <v>990</v>
      </c>
      <c r="Q108" s="196">
        <f t="shared" si="52"/>
        <v>0.5</v>
      </c>
      <c r="R108" s="173"/>
      <c r="S108" s="234"/>
      <c r="T108" s="108">
        <f t="shared" si="53"/>
        <v>0</v>
      </c>
      <c r="U108" s="318"/>
      <c r="V108" s="196">
        <f t="shared" si="54"/>
        <v>0.5</v>
      </c>
      <c r="W108" s="173"/>
      <c r="X108" s="234"/>
      <c r="Y108" s="237">
        <f t="shared" si="55"/>
        <v>0</v>
      </c>
      <c r="Z108" s="318"/>
      <c r="AA108" s="196">
        <v>1</v>
      </c>
    </row>
    <row r="109" spans="1:27" ht="85.5">
      <c r="A109" s="208" t="s">
        <v>714</v>
      </c>
      <c r="B109" s="327" t="s">
        <v>49</v>
      </c>
      <c r="C109" s="317" t="s">
        <v>519</v>
      </c>
      <c r="D109" s="221" t="s">
        <v>559</v>
      </c>
      <c r="E109" s="162" t="s">
        <v>521</v>
      </c>
      <c r="F109" s="162" t="s">
        <v>537</v>
      </c>
      <c r="G109" s="119">
        <v>4</v>
      </c>
      <c r="H109" s="232">
        <v>1</v>
      </c>
      <c r="I109" s="234">
        <v>4</v>
      </c>
      <c r="J109" s="254">
        <f t="shared" si="49"/>
        <v>0.25</v>
      </c>
      <c r="K109" s="246" t="s">
        <v>991</v>
      </c>
      <c r="L109" s="196">
        <f t="shared" si="50"/>
        <v>0.25</v>
      </c>
      <c r="M109" s="429">
        <v>1</v>
      </c>
      <c r="N109" s="234">
        <v>1</v>
      </c>
      <c r="O109" s="254">
        <f t="shared" si="51"/>
        <v>1</v>
      </c>
      <c r="P109" s="246" t="s">
        <v>992</v>
      </c>
      <c r="Q109" s="196">
        <f t="shared" si="52"/>
        <v>0.5</v>
      </c>
      <c r="R109" s="173"/>
      <c r="S109" s="234"/>
      <c r="T109" s="237">
        <f t="shared" si="53"/>
        <v>0</v>
      </c>
      <c r="U109" s="246"/>
      <c r="V109" s="196">
        <f t="shared" si="54"/>
        <v>0.5</v>
      </c>
      <c r="W109" s="173"/>
      <c r="X109" s="234"/>
      <c r="Y109" s="237">
        <f t="shared" si="55"/>
        <v>0</v>
      </c>
      <c r="Z109" s="112"/>
      <c r="AA109" s="196">
        <v>1</v>
      </c>
    </row>
    <row r="110" spans="1:27" ht="90.75" thickBot="1">
      <c r="A110" s="208" t="s">
        <v>714</v>
      </c>
      <c r="B110" s="327" t="s">
        <v>50</v>
      </c>
      <c r="C110" s="317" t="s">
        <v>522</v>
      </c>
      <c r="D110" s="197" t="s">
        <v>561</v>
      </c>
      <c r="E110" s="162" t="s">
        <v>523</v>
      </c>
      <c r="F110" s="162" t="s">
        <v>538</v>
      </c>
      <c r="G110" s="151" t="s">
        <v>798</v>
      </c>
      <c r="H110" s="232">
        <v>592</v>
      </c>
      <c r="I110" s="234">
        <v>592</v>
      </c>
      <c r="J110" s="254">
        <f t="shared" si="49"/>
        <v>1</v>
      </c>
      <c r="K110" s="246" t="s">
        <v>993</v>
      </c>
      <c r="L110" s="196">
        <f t="shared" si="50"/>
        <v>1</v>
      </c>
      <c r="M110" s="432">
        <v>1374</v>
      </c>
      <c r="N110" s="234">
        <v>1374</v>
      </c>
      <c r="O110" s="254">
        <f t="shared" si="51"/>
        <v>1</v>
      </c>
      <c r="P110" s="246" t="s">
        <v>994</v>
      </c>
      <c r="Q110" s="196">
        <f t="shared" si="52"/>
        <v>1</v>
      </c>
      <c r="R110" s="173"/>
      <c r="S110" s="234"/>
      <c r="T110" s="108">
        <f t="shared" si="53"/>
        <v>0</v>
      </c>
      <c r="U110" s="323"/>
      <c r="V110" s="196">
        <f t="shared" si="54"/>
        <v>1</v>
      </c>
      <c r="W110" s="173"/>
      <c r="X110" s="234"/>
      <c r="Y110" s="237">
        <f t="shared" si="55"/>
        <v>0</v>
      </c>
      <c r="Z110" s="242"/>
      <c r="AA110" s="196">
        <v>1</v>
      </c>
    </row>
    <row r="111" spans="1:27" ht="180">
      <c r="A111" s="208" t="s">
        <v>714</v>
      </c>
      <c r="B111" s="327" t="s">
        <v>51</v>
      </c>
      <c r="C111" s="324" t="s">
        <v>524</v>
      </c>
      <c r="D111" s="117" t="s">
        <v>734</v>
      </c>
      <c r="E111" s="162" t="s">
        <v>867</v>
      </c>
      <c r="F111" s="162" t="s">
        <v>539</v>
      </c>
      <c r="G111" s="119" t="s">
        <v>798</v>
      </c>
      <c r="H111" s="232">
        <v>742</v>
      </c>
      <c r="I111" s="234">
        <v>742</v>
      </c>
      <c r="J111" s="254">
        <f t="shared" si="49"/>
        <v>1</v>
      </c>
      <c r="K111" s="325" t="s">
        <v>995</v>
      </c>
      <c r="L111" s="196">
        <f>IFERROR(IF(G111="Según demanda",H111/I111,H111/G111),0)</f>
        <v>1</v>
      </c>
      <c r="M111" s="432">
        <v>1579</v>
      </c>
      <c r="N111" s="233">
        <v>1579</v>
      </c>
      <c r="O111" s="254">
        <f t="shared" si="51"/>
        <v>1</v>
      </c>
      <c r="P111" s="439" t="s">
        <v>996</v>
      </c>
      <c r="Q111" s="196">
        <f t="shared" si="52"/>
        <v>1</v>
      </c>
      <c r="R111" s="173"/>
      <c r="S111" s="173"/>
      <c r="T111" s="237">
        <f t="shared" si="53"/>
        <v>0</v>
      </c>
      <c r="U111" s="325"/>
      <c r="V111" s="196">
        <f t="shared" si="54"/>
        <v>1</v>
      </c>
      <c r="W111" s="234"/>
      <c r="X111" s="234"/>
      <c r="Y111" s="237">
        <f t="shared" si="55"/>
        <v>0</v>
      </c>
      <c r="Z111" s="112"/>
      <c r="AA111" s="196">
        <v>1</v>
      </c>
    </row>
    <row r="112" spans="1:27" ht="60">
      <c r="A112" s="208" t="s">
        <v>714</v>
      </c>
      <c r="B112" s="328" t="s">
        <v>52</v>
      </c>
      <c r="C112" s="316" t="s">
        <v>526</v>
      </c>
      <c r="D112" s="3" t="s">
        <v>735</v>
      </c>
      <c r="E112" s="151" t="s">
        <v>528</v>
      </c>
      <c r="F112" s="151" t="s">
        <v>528</v>
      </c>
      <c r="G112" s="119" t="s">
        <v>798</v>
      </c>
      <c r="H112" s="232">
        <v>3</v>
      </c>
      <c r="I112" s="234">
        <v>3</v>
      </c>
      <c r="J112" s="254">
        <f t="shared" si="49"/>
        <v>1</v>
      </c>
      <c r="K112" s="246" t="s">
        <v>997</v>
      </c>
      <c r="L112" s="196">
        <f t="shared" si="50"/>
        <v>1</v>
      </c>
      <c r="M112" s="429">
        <v>4</v>
      </c>
      <c r="N112" s="234">
        <v>4</v>
      </c>
      <c r="O112" s="254">
        <f t="shared" si="51"/>
        <v>1</v>
      </c>
      <c r="P112" s="246" t="s">
        <v>998</v>
      </c>
      <c r="Q112" s="196">
        <f t="shared" si="52"/>
        <v>1</v>
      </c>
      <c r="R112" s="173"/>
      <c r="S112" s="234"/>
      <c r="T112" s="108">
        <f t="shared" si="53"/>
        <v>0</v>
      </c>
      <c r="U112" s="112"/>
      <c r="V112" s="196">
        <f t="shared" si="54"/>
        <v>1</v>
      </c>
      <c r="W112" s="173"/>
      <c r="X112" s="234"/>
      <c r="Y112" s="237"/>
      <c r="Z112" s="326"/>
      <c r="AA112" s="196">
        <v>0.25</v>
      </c>
    </row>
    <row r="113" spans="1:27" ht="409.6" thickBot="1">
      <c r="A113" s="208" t="s">
        <v>714</v>
      </c>
      <c r="B113" s="327" t="s">
        <v>53</v>
      </c>
      <c r="C113" s="324" t="s">
        <v>529</v>
      </c>
      <c r="D113" s="117" t="s">
        <v>736</v>
      </c>
      <c r="E113" s="162" t="s">
        <v>531</v>
      </c>
      <c r="F113" s="162" t="s">
        <v>531</v>
      </c>
      <c r="G113" s="119" t="s">
        <v>798</v>
      </c>
      <c r="H113" s="232">
        <v>26</v>
      </c>
      <c r="I113" s="234">
        <v>26</v>
      </c>
      <c r="J113" s="254">
        <f t="shared" si="49"/>
        <v>1</v>
      </c>
      <c r="K113" s="440" t="s">
        <v>999</v>
      </c>
      <c r="L113" s="196">
        <f t="shared" si="50"/>
        <v>1</v>
      </c>
      <c r="M113" s="429">
        <v>23</v>
      </c>
      <c r="N113" s="234">
        <v>23</v>
      </c>
      <c r="O113" s="254">
        <f>IFERROR((M113/N113),0)</f>
        <v>1</v>
      </c>
      <c r="P113" s="246" t="s">
        <v>1000</v>
      </c>
      <c r="Q113" s="196">
        <f t="shared" si="52"/>
        <v>1</v>
      </c>
      <c r="R113" s="173"/>
      <c r="S113" s="234"/>
      <c r="T113" s="108">
        <f t="shared" si="53"/>
        <v>0</v>
      </c>
      <c r="U113" s="253"/>
      <c r="V113" s="196">
        <f>IFERROR(IF(G113="Según demanda",(R113+M113+H113)/(I113+N113+S113),(R113+M113+H113)/G113),0)</f>
        <v>1</v>
      </c>
      <c r="W113" s="173"/>
      <c r="X113" s="234"/>
      <c r="Y113" s="108">
        <f>IFERROR((W113/X113),0)</f>
        <v>0</v>
      </c>
      <c r="Z113" s="318"/>
      <c r="AA113" s="341">
        <v>0.34</v>
      </c>
    </row>
    <row r="114" spans="1:27" ht="71.25">
      <c r="A114" s="512" t="s">
        <v>44</v>
      </c>
      <c r="B114" s="521" t="s">
        <v>540</v>
      </c>
      <c r="C114" s="297" t="s">
        <v>541</v>
      </c>
      <c r="D114" s="297" t="s">
        <v>1044</v>
      </c>
      <c r="E114" s="297" t="s">
        <v>562</v>
      </c>
      <c r="F114" s="298" t="s">
        <v>798</v>
      </c>
      <c r="G114" s="119">
        <v>28</v>
      </c>
      <c r="H114" s="216">
        <v>28</v>
      </c>
      <c r="I114" s="254">
        <f>IFERROR((G114/H114),0)</f>
        <v>1</v>
      </c>
      <c r="J114" s="255"/>
      <c r="K114" s="172">
        <f t="shared" ref="K114:K125" si="57">IFERROR(IF(F114="Según demanda",G114/H114,G114/F114),0)</f>
        <v>1</v>
      </c>
      <c r="L114" s="232">
        <v>48</v>
      </c>
      <c r="M114" s="232">
        <v>48</v>
      </c>
      <c r="N114" s="254">
        <f>IFERROR((L114/M114),0)</f>
        <v>1</v>
      </c>
      <c r="O114" s="255"/>
      <c r="P114" s="196">
        <f t="shared" ref="P114:P125" si="58">IFERROR(IF(F114="Según demanda",(L114+G114)/(H114+M114),(L114+G114)/F114),0)</f>
        <v>1</v>
      </c>
      <c r="Q114" s="299">
        <v>46</v>
      </c>
      <c r="R114" s="300"/>
      <c r="S114" s="254"/>
      <c r="T114" s="301"/>
      <c r="U114" s="196"/>
      <c r="V114" s="299"/>
      <c r="W114" s="300"/>
      <c r="X114" s="254">
        <f t="shared" ref="X114:X125" si="59">IFERROR((V114/W114),0)</f>
        <v>0</v>
      </c>
      <c r="Y114" s="301"/>
      <c r="Z114" s="196">
        <f t="shared" ref="Z114:Z125" si="60">IFERROR(IF(F114="Según demanda",(V114+Q114+L114+G114)/(H114+M114+R114+W114),(V114+Q114+L114+G114)/F114),0)</f>
        <v>1.6052631578947369</v>
      </c>
      <c r="AA114" s="341">
        <v>0.16666666666666666</v>
      </c>
    </row>
    <row r="115" spans="1:27" ht="71.25">
      <c r="A115" s="513"/>
      <c r="B115" s="521"/>
      <c r="C115" s="297" t="s">
        <v>542</v>
      </c>
      <c r="D115" s="297" t="s">
        <v>1045</v>
      </c>
      <c r="E115" s="152" t="s">
        <v>563</v>
      </c>
      <c r="F115" s="298" t="s">
        <v>798</v>
      </c>
      <c r="G115" s="119">
        <v>4</v>
      </c>
      <c r="H115" s="216">
        <v>4</v>
      </c>
      <c r="I115" s="254">
        <f t="shared" ref="I115:I125" si="61">IFERROR((G115/H115),0)</f>
        <v>1</v>
      </c>
      <c r="J115" s="256"/>
      <c r="K115" s="172">
        <f t="shared" si="57"/>
        <v>1</v>
      </c>
      <c r="L115" s="232">
        <v>2</v>
      </c>
      <c r="M115" s="232">
        <v>2</v>
      </c>
      <c r="N115" s="254">
        <f t="shared" ref="N115:N125" si="62">IFERROR((L115/M115),0)</f>
        <v>1</v>
      </c>
      <c r="O115" s="256"/>
      <c r="P115" s="196">
        <f t="shared" si="58"/>
        <v>1</v>
      </c>
      <c r="Q115" s="299">
        <v>0</v>
      </c>
      <c r="R115" s="300"/>
      <c r="S115" s="254"/>
      <c r="T115" s="302"/>
      <c r="U115" s="196"/>
      <c r="V115" s="299"/>
      <c r="W115" s="300"/>
      <c r="X115" s="254">
        <f t="shared" si="59"/>
        <v>0</v>
      </c>
      <c r="Y115" s="302"/>
      <c r="Z115" s="196">
        <f t="shared" si="60"/>
        <v>1</v>
      </c>
      <c r="AA115" s="341">
        <v>0.12666666666666668</v>
      </c>
    </row>
    <row r="116" spans="1:27" ht="71.25">
      <c r="A116" s="513"/>
      <c r="B116" s="521"/>
      <c r="C116" s="297" t="s">
        <v>543</v>
      </c>
      <c r="D116" s="297" t="s">
        <v>1046</v>
      </c>
      <c r="E116" s="152" t="s">
        <v>564</v>
      </c>
      <c r="F116" s="298" t="s">
        <v>798</v>
      </c>
      <c r="G116" s="119">
        <v>1</v>
      </c>
      <c r="H116" s="216">
        <v>1</v>
      </c>
      <c r="I116" s="254">
        <f t="shared" si="61"/>
        <v>1</v>
      </c>
      <c r="J116" s="256"/>
      <c r="K116" s="172">
        <f t="shared" si="57"/>
        <v>1</v>
      </c>
      <c r="L116" s="232">
        <v>0</v>
      </c>
      <c r="M116" s="232">
        <v>0</v>
      </c>
      <c r="N116" s="254">
        <f t="shared" si="62"/>
        <v>0</v>
      </c>
      <c r="O116" s="256"/>
      <c r="P116" s="196">
        <f t="shared" si="58"/>
        <v>1</v>
      </c>
      <c r="Q116" s="299">
        <v>1</v>
      </c>
      <c r="R116" s="300"/>
      <c r="S116" s="254"/>
      <c r="T116" s="303"/>
      <c r="U116" s="196"/>
      <c r="V116" s="299"/>
      <c r="W116" s="300"/>
      <c r="X116" s="254">
        <f t="shared" si="59"/>
        <v>0</v>
      </c>
      <c r="Y116" s="303"/>
      <c r="Z116" s="196">
        <f t="shared" si="60"/>
        <v>2</v>
      </c>
      <c r="AA116" s="341">
        <v>0.32666666666666666</v>
      </c>
    </row>
    <row r="117" spans="1:27" ht="71.25">
      <c r="A117" s="513"/>
      <c r="B117" s="521" t="s">
        <v>544</v>
      </c>
      <c r="C117" s="113" t="s">
        <v>545</v>
      </c>
      <c r="D117" s="113" t="s">
        <v>1047</v>
      </c>
      <c r="E117" s="201" t="s">
        <v>565</v>
      </c>
      <c r="F117" s="298" t="s">
        <v>798</v>
      </c>
      <c r="G117" s="119">
        <v>45</v>
      </c>
      <c r="H117" s="216">
        <v>45</v>
      </c>
      <c r="I117" s="254">
        <f t="shared" si="61"/>
        <v>1</v>
      </c>
      <c r="J117" s="256"/>
      <c r="K117" s="172">
        <f t="shared" si="57"/>
        <v>1</v>
      </c>
      <c r="L117" s="232">
        <v>14</v>
      </c>
      <c r="M117" s="232">
        <v>14</v>
      </c>
      <c r="N117" s="254">
        <f t="shared" si="62"/>
        <v>1</v>
      </c>
      <c r="O117" s="256"/>
      <c r="P117" s="196">
        <f t="shared" si="58"/>
        <v>1</v>
      </c>
      <c r="Q117" s="299">
        <v>56</v>
      </c>
      <c r="R117" s="300"/>
      <c r="S117" s="254"/>
      <c r="T117" s="256"/>
      <c r="U117" s="196"/>
      <c r="V117" s="299"/>
      <c r="W117" s="300"/>
      <c r="X117" s="254">
        <f t="shared" si="59"/>
        <v>0</v>
      </c>
      <c r="Y117" s="256"/>
      <c r="Z117" s="196">
        <f t="shared" si="60"/>
        <v>1.9491525423728813</v>
      </c>
      <c r="AA117" s="341">
        <v>0.125</v>
      </c>
    </row>
    <row r="118" spans="1:27" ht="57">
      <c r="A118" s="513"/>
      <c r="B118" s="521"/>
      <c r="C118" s="297" t="s">
        <v>546</v>
      </c>
      <c r="D118" s="297" t="s">
        <v>1048</v>
      </c>
      <c r="E118" s="297" t="s">
        <v>566</v>
      </c>
      <c r="F118" s="298" t="s">
        <v>798</v>
      </c>
      <c r="G118" s="119">
        <v>903</v>
      </c>
      <c r="H118" s="216">
        <v>903</v>
      </c>
      <c r="I118" s="254">
        <f t="shared" si="61"/>
        <v>1</v>
      </c>
      <c r="J118" s="199"/>
      <c r="K118" s="172">
        <f t="shared" si="57"/>
        <v>1</v>
      </c>
      <c r="L118" s="232"/>
      <c r="M118" s="232"/>
      <c r="N118" s="254">
        <f t="shared" si="62"/>
        <v>0</v>
      </c>
      <c r="O118" s="256"/>
      <c r="P118" s="196">
        <f t="shared" si="58"/>
        <v>1</v>
      </c>
      <c r="Q118" s="299">
        <v>720</v>
      </c>
      <c r="R118" s="300"/>
      <c r="S118" s="254"/>
      <c r="T118" s="256"/>
      <c r="U118" s="196"/>
      <c r="V118" s="299"/>
      <c r="W118" s="300"/>
      <c r="X118" s="254">
        <f t="shared" si="59"/>
        <v>0</v>
      </c>
      <c r="Y118" s="256"/>
      <c r="Z118" s="196">
        <f t="shared" si="60"/>
        <v>1.7973421926910298</v>
      </c>
      <c r="AA118" s="341">
        <v>0.755</v>
      </c>
    </row>
    <row r="119" spans="1:27" ht="57">
      <c r="A119" s="513"/>
      <c r="B119" s="521"/>
      <c r="C119" s="113" t="s">
        <v>547</v>
      </c>
      <c r="D119" s="113" t="s">
        <v>1049</v>
      </c>
      <c r="E119" s="113" t="s">
        <v>567</v>
      </c>
      <c r="F119" s="298" t="s">
        <v>798</v>
      </c>
      <c r="G119" s="119">
        <v>24</v>
      </c>
      <c r="H119" s="216">
        <v>24</v>
      </c>
      <c r="I119" s="254">
        <f t="shared" si="61"/>
        <v>1</v>
      </c>
      <c r="J119" s="119"/>
      <c r="K119" s="172">
        <f t="shared" si="57"/>
        <v>1</v>
      </c>
      <c r="L119" s="232">
        <v>3</v>
      </c>
      <c r="M119" s="232">
        <v>3</v>
      </c>
      <c r="N119" s="254">
        <f t="shared" si="62"/>
        <v>1</v>
      </c>
      <c r="O119" s="119"/>
      <c r="P119" s="196">
        <f t="shared" si="58"/>
        <v>1</v>
      </c>
      <c r="Q119" s="299">
        <v>8</v>
      </c>
      <c r="R119" s="300"/>
      <c r="S119" s="254"/>
      <c r="T119" s="119"/>
      <c r="U119" s="196"/>
      <c r="V119" s="299"/>
      <c r="W119" s="300"/>
      <c r="X119" s="254">
        <f t="shared" si="59"/>
        <v>0</v>
      </c>
      <c r="Y119" s="119"/>
      <c r="Z119" s="196">
        <f t="shared" si="60"/>
        <v>1.2962962962962963</v>
      </c>
      <c r="AA119" s="341">
        <v>8.3333333333333329E-2</v>
      </c>
    </row>
    <row r="120" spans="1:27" ht="60">
      <c r="A120" s="513"/>
      <c r="B120" s="304" t="s">
        <v>548</v>
      </c>
      <c r="C120" s="203" t="s">
        <v>549</v>
      </c>
      <c r="D120" s="202" t="s">
        <v>1050</v>
      </c>
      <c r="E120" s="202" t="s">
        <v>568</v>
      </c>
      <c r="F120" s="298" t="s">
        <v>798</v>
      </c>
      <c r="G120" s="119">
        <v>1</v>
      </c>
      <c r="H120" s="119">
        <v>1</v>
      </c>
      <c r="I120" s="254">
        <f>IFERROR((G120/H120),0)</f>
        <v>1</v>
      </c>
      <c r="J120" s="119"/>
      <c r="K120" s="172">
        <v>1</v>
      </c>
      <c r="L120" s="232">
        <v>0</v>
      </c>
      <c r="M120" s="232">
        <v>0</v>
      </c>
      <c r="N120" s="254">
        <f>IFERROR((L120/M120),0)</f>
        <v>0</v>
      </c>
      <c r="O120" s="119"/>
      <c r="P120" s="196">
        <f>IFERROR(IF(F120="Según demanda",(L120+G120)/(H120+M120),(L120+G120)/F120),0)</f>
        <v>1</v>
      </c>
      <c r="Q120" s="299">
        <v>0</v>
      </c>
      <c r="R120" s="300"/>
      <c r="S120" s="254"/>
      <c r="T120" s="119"/>
      <c r="U120" s="196"/>
      <c r="V120" s="299"/>
      <c r="W120" s="300"/>
      <c r="X120" s="254">
        <f t="shared" si="59"/>
        <v>0</v>
      </c>
      <c r="Y120" s="119"/>
      <c r="Z120" s="196">
        <f>IFERROR(IF(F120="Según demanda",(V120+Q120+L120+G120)/(H120+M120+R120+W120),(V120+Q120+L120+G120)/F120),0)</f>
        <v>1</v>
      </c>
      <c r="AA120" s="341">
        <v>1.3333333333333334E-2</v>
      </c>
    </row>
    <row r="121" spans="1:27" ht="60">
      <c r="A121" s="513"/>
      <c r="B121" s="305" t="s">
        <v>550</v>
      </c>
      <c r="C121" s="198" t="s">
        <v>551</v>
      </c>
      <c r="D121" s="198" t="s">
        <v>1051</v>
      </c>
      <c r="E121" s="198" t="s">
        <v>569</v>
      </c>
      <c r="F121" s="298" t="s">
        <v>798</v>
      </c>
      <c r="G121" s="119">
        <v>1</v>
      </c>
      <c r="H121" s="119">
        <v>1</v>
      </c>
      <c r="I121" s="254">
        <f>IFERROR((G121/H121),0)</f>
        <v>1</v>
      </c>
      <c r="J121" s="256"/>
      <c r="K121" s="172">
        <f>IFERROR(IF(F121="Según demanda",G121/H121,G121/F121),0)</f>
        <v>1</v>
      </c>
      <c r="L121" s="232">
        <v>0</v>
      </c>
      <c r="M121" s="232">
        <v>0</v>
      </c>
      <c r="N121" s="254">
        <f>IFERROR((L121/M121),0)</f>
        <v>0</v>
      </c>
      <c r="O121" s="119"/>
      <c r="P121" s="196">
        <f>IFERROR(IF(F121="Según demanda",(L121+G121)/(H121+M121),(L121+G121)/F121),0)</f>
        <v>1</v>
      </c>
      <c r="Q121" s="299">
        <v>0</v>
      </c>
      <c r="R121" s="300"/>
      <c r="S121" s="254"/>
      <c r="T121" s="119"/>
      <c r="U121" s="196"/>
      <c r="V121" s="299"/>
      <c r="W121" s="300"/>
      <c r="X121" s="254">
        <f t="shared" si="59"/>
        <v>0</v>
      </c>
      <c r="Y121" s="119"/>
      <c r="Z121" s="196">
        <f>IFERROR(IF(F121="Según demanda",(V121+Q121+L121+G121)/(H121+M121+R121+W121),(V121+Q121+L121+G121)/F121),0)</f>
        <v>1</v>
      </c>
      <c r="AA121" s="341">
        <v>0</v>
      </c>
    </row>
    <row r="122" spans="1:27" ht="105">
      <c r="A122" s="513"/>
      <c r="B122" s="305" t="s">
        <v>552</v>
      </c>
      <c r="C122" s="198" t="s">
        <v>553</v>
      </c>
      <c r="D122" s="198" t="s">
        <v>1052</v>
      </c>
      <c r="E122" s="198" t="s">
        <v>570</v>
      </c>
      <c r="F122" s="298" t="s">
        <v>798</v>
      </c>
      <c r="G122" s="119">
        <v>1</v>
      </c>
      <c r="H122" s="119">
        <v>1</v>
      </c>
      <c r="I122" s="254">
        <f>IFERROR((G122/H122),0)</f>
        <v>1</v>
      </c>
      <c r="J122" s="256"/>
      <c r="K122" s="172">
        <f>IFERROR(IF(F122="Según demanda",G122/H122,G122/F122),0)</f>
        <v>1</v>
      </c>
      <c r="L122" s="232">
        <v>0</v>
      </c>
      <c r="M122" s="232">
        <v>0</v>
      </c>
      <c r="N122" s="254">
        <f>IFERROR((L122/M122),0)</f>
        <v>0</v>
      </c>
      <c r="O122" s="119"/>
      <c r="P122" s="196">
        <f>IFERROR(IF(F122="Según demanda",(L122+G122)/(H122+M122),(L122+G122)/F122),0)</f>
        <v>1</v>
      </c>
      <c r="Q122" s="299">
        <v>0</v>
      </c>
      <c r="R122" s="300"/>
      <c r="S122" s="254"/>
      <c r="T122" s="119"/>
      <c r="U122" s="196"/>
      <c r="V122" s="299"/>
      <c r="W122" s="300"/>
      <c r="X122" s="254">
        <f t="shared" si="59"/>
        <v>0</v>
      </c>
      <c r="Y122" s="119"/>
      <c r="Z122" s="196">
        <f>IFERROR(IF(F122="Según demanda",(V122+Q122+L122+G122)/(H122+M122+R122+W122),(V122+Q122+L122+G122)/F122),0)</f>
        <v>1</v>
      </c>
      <c r="AA122" s="341">
        <v>0.35499999999999998</v>
      </c>
    </row>
    <row r="123" spans="1:27" ht="75">
      <c r="A123" s="513"/>
      <c r="B123" s="305" t="s">
        <v>554</v>
      </c>
      <c r="C123" s="198" t="s">
        <v>555</v>
      </c>
      <c r="D123" s="198" t="s">
        <v>1053</v>
      </c>
      <c r="E123" s="198" t="s">
        <v>571</v>
      </c>
      <c r="F123" s="298" t="s">
        <v>798</v>
      </c>
      <c r="G123" s="232">
        <v>1</v>
      </c>
      <c r="H123" s="232">
        <v>1</v>
      </c>
      <c r="I123" s="254">
        <f>IFERROR((G123/H123),0)</f>
        <v>1</v>
      </c>
      <c r="J123" s="256"/>
      <c r="K123" s="172">
        <f>IFERROR(IF(F123="Según demanda",G123/H123,G123/F123),0)</f>
        <v>1</v>
      </c>
      <c r="L123" s="232">
        <v>0</v>
      </c>
      <c r="M123" s="232">
        <v>0</v>
      </c>
      <c r="N123" s="254">
        <f>IFERROR((L123/M123),0)</f>
        <v>0</v>
      </c>
      <c r="O123" s="256"/>
      <c r="P123" s="196">
        <f>IFERROR(IF(F123="Según demanda",(L123+G123)/(H123+M123),(L123+G123)/F123),0)</f>
        <v>1</v>
      </c>
      <c r="Q123" s="299">
        <v>0</v>
      </c>
      <c r="R123" s="300"/>
      <c r="S123" s="254"/>
      <c r="T123" s="256"/>
      <c r="U123" s="196"/>
      <c r="V123" s="299"/>
      <c r="W123" s="300"/>
      <c r="X123" s="254">
        <f t="shared" si="59"/>
        <v>0</v>
      </c>
      <c r="Y123" s="119"/>
      <c r="Z123" s="196">
        <f>IFERROR(IF(F123="Según demanda",(V123+Q123+L123+G123)/(H123+M123+R123+W123),(V123+Q123+L123+G123)/F123),0)</f>
        <v>1</v>
      </c>
      <c r="AA123" s="341">
        <v>0</v>
      </c>
    </row>
    <row r="124" spans="1:27" ht="120">
      <c r="A124" s="513"/>
      <c r="B124" s="305" t="s">
        <v>556</v>
      </c>
      <c r="C124" s="198" t="s">
        <v>557</v>
      </c>
      <c r="D124" s="198" t="s">
        <v>1054</v>
      </c>
      <c r="E124" s="198" t="s">
        <v>572</v>
      </c>
      <c r="F124" s="298" t="s">
        <v>798</v>
      </c>
      <c r="G124" s="232">
        <v>1</v>
      </c>
      <c r="H124" s="232">
        <v>1</v>
      </c>
      <c r="I124" s="254">
        <f>IFERROR((G124/H124),0)</f>
        <v>1</v>
      </c>
      <c r="J124" s="256"/>
      <c r="K124" s="172">
        <f>IFERROR(IF(F124="Según demanda",G124/H124,G124/F124),0)</f>
        <v>1</v>
      </c>
      <c r="L124" s="232">
        <v>0</v>
      </c>
      <c r="M124" s="232">
        <v>0</v>
      </c>
      <c r="N124" s="254">
        <f>IFERROR((L124/M124),0)</f>
        <v>0</v>
      </c>
      <c r="O124" s="119"/>
      <c r="P124" s="196">
        <f>IFERROR(IF(F124="Según demanda",(L124+G124)/(H124+M124),(L124+G124)/F124),0)</f>
        <v>1</v>
      </c>
      <c r="Q124" s="299"/>
      <c r="R124" s="300"/>
      <c r="S124" s="254"/>
      <c r="T124" s="119"/>
      <c r="U124" s="196"/>
      <c r="V124" s="299"/>
      <c r="W124" s="300"/>
      <c r="X124" s="254">
        <f t="shared" si="59"/>
        <v>0</v>
      </c>
      <c r="Y124" s="119"/>
      <c r="Z124" s="196">
        <f>IFERROR(IF(F124="Según demanda",(V124+Q124+L124+G124)/(H124+M124+R124+W124),(V124+Q124+L124+G124)/F124),0)</f>
        <v>1</v>
      </c>
      <c r="AA124" s="341">
        <v>0</v>
      </c>
    </row>
    <row r="125" spans="1:27" ht="99.75">
      <c r="A125" s="513"/>
      <c r="B125" s="214" t="s">
        <v>558</v>
      </c>
      <c r="C125" s="221" t="s">
        <v>559</v>
      </c>
      <c r="D125" s="221" t="s">
        <v>1055</v>
      </c>
      <c r="E125" s="152" t="s">
        <v>573</v>
      </c>
      <c r="F125" s="298" t="s">
        <v>798</v>
      </c>
      <c r="G125" s="119">
        <v>15</v>
      </c>
      <c r="H125" s="119">
        <v>15</v>
      </c>
      <c r="I125" s="254">
        <f t="shared" si="61"/>
        <v>1</v>
      </c>
      <c r="J125" s="117"/>
      <c r="K125" s="172">
        <f t="shared" si="57"/>
        <v>1</v>
      </c>
      <c r="L125" s="232">
        <v>15</v>
      </c>
      <c r="M125" s="232">
        <v>15</v>
      </c>
      <c r="N125" s="254">
        <f t="shared" si="62"/>
        <v>1</v>
      </c>
      <c r="O125" s="119"/>
      <c r="P125" s="196">
        <f t="shared" si="58"/>
        <v>1</v>
      </c>
      <c r="Q125" s="299"/>
      <c r="R125" s="299"/>
      <c r="S125" s="254"/>
      <c r="T125" s="119"/>
      <c r="U125" s="196"/>
      <c r="V125" s="299"/>
      <c r="W125" s="300"/>
      <c r="X125" s="254">
        <f t="shared" si="59"/>
        <v>0</v>
      </c>
      <c r="Y125" s="119"/>
      <c r="Z125" s="196">
        <f t="shared" si="60"/>
        <v>1</v>
      </c>
      <c r="AA125" s="341">
        <v>0.5</v>
      </c>
    </row>
    <row r="126" spans="1:27" ht="75.75" thickBot="1">
      <c r="A126" s="514"/>
      <c r="B126" s="306" t="s">
        <v>560</v>
      </c>
      <c r="C126" s="197" t="s">
        <v>561</v>
      </c>
      <c r="D126" s="200" t="s">
        <v>1056</v>
      </c>
      <c r="E126" s="200" t="s">
        <v>574</v>
      </c>
      <c r="F126" s="298">
        <v>12</v>
      </c>
      <c r="G126" s="119">
        <v>3</v>
      </c>
      <c r="H126" s="119">
        <v>3</v>
      </c>
      <c r="I126" s="254">
        <f>IFERROR((G126/H126),0)</f>
        <v>1</v>
      </c>
      <c r="J126" s="199"/>
      <c r="K126" s="172">
        <f>IFERROR(IF(F126="Según demanda",G126/H126,G126/F126),0)</f>
        <v>0.25</v>
      </c>
      <c r="L126" s="232">
        <v>3</v>
      </c>
      <c r="M126" s="232">
        <v>3</v>
      </c>
      <c r="N126" s="254">
        <f>IFERROR((L126/M126),0)</f>
        <v>1</v>
      </c>
      <c r="O126" s="256"/>
      <c r="P126" s="196">
        <f>IFERROR(IF(F126="Según demanda",(L126+G126)/(H126+M126),(L126+G126)/F126),0)</f>
        <v>0.5</v>
      </c>
      <c r="Q126" s="299">
        <v>3</v>
      </c>
      <c r="R126" s="300"/>
      <c r="S126" s="254"/>
      <c r="T126" s="256"/>
      <c r="U126" s="196"/>
      <c r="V126" s="299"/>
      <c r="W126" s="300"/>
      <c r="X126" s="254">
        <f>IFERROR((V126/W126),0)</f>
        <v>0</v>
      </c>
      <c r="Y126" s="256"/>
      <c r="Z126" s="196">
        <f>IFERROR(IF(F126="Según demanda",(V126+Q126+L126+G126)/(H126+M126+R126+W126),(V126+Q126+L126+G126)/F126),0)</f>
        <v>0.75</v>
      </c>
      <c r="AA126" s="26">
        <f t="shared" ref="AA126:AA147" si="63">IFERROR(IF(V140="Según demanda",W140/X140,W140/V140),0)</f>
        <v>0</v>
      </c>
    </row>
    <row r="127" spans="1:27" ht="63.75">
      <c r="A127" s="475" t="s">
        <v>745</v>
      </c>
      <c r="B127" s="205" t="s">
        <v>63</v>
      </c>
      <c r="C127" s="158" t="s">
        <v>601</v>
      </c>
      <c r="D127" s="119" t="s">
        <v>577</v>
      </c>
      <c r="E127" s="157" t="s">
        <v>716</v>
      </c>
      <c r="F127" s="159" t="s">
        <v>726</v>
      </c>
      <c r="G127" s="307">
        <v>500</v>
      </c>
      <c r="H127" s="340">
        <v>170</v>
      </c>
      <c r="I127" s="308">
        <v>125</v>
      </c>
      <c r="J127" s="27">
        <f>IFERROR((H127/I127),0)</f>
        <v>1.36</v>
      </c>
      <c r="K127" s="218"/>
      <c r="L127" s="288">
        <v>0</v>
      </c>
      <c r="M127" s="117">
        <v>741</v>
      </c>
      <c r="N127" s="308">
        <v>125</v>
      </c>
      <c r="O127" s="441">
        <f>M127*100/N127</f>
        <v>592.79999999999995</v>
      </c>
      <c r="P127" s="79"/>
      <c r="Q127" s="26"/>
      <c r="R127" s="134"/>
      <c r="S127" s="308"/>
      <c r="T127" s="237">
        <f t="shared" ref="T127:T139" si="64">IFERROR((R127/S127),0)</f>
        <v>0</v>
      </c>
      <c r="U127" s="79"/>
      <c r="V127" s="341">
        <f t="shared" ref="V127:V139" si="65">IFERROR(IF(G127="Según demanda",(R127+M127+H127)/(I127+N127+S127),(R127+M127+H127)/G127),0)</f>
        <v>1.8220000000000001</v>
      </c>
      <c r="W127" s="3"/>
      <c r="X127" s="199"/>
      <c r="Y127" s="237">
        <v>0</v>
      </c>
      <c r="Z127" s="117"/>
      <c r="AA127" s="26">
        <f t="shared" si="63"/>
        <v>0</v>
      </c>
    </row>
    <row r="128" spans="1:27" ht="85.5">
      <c r="A128" s="475"/>
      <c r="B128" s="205" t="s">
        <v>63</v>
      </c>
      <c r="C128" s="158" t="s">
        <v>601</v>
      </c>
      <c r="D128" s="119" t="s">
        <v>578</v>
      </c>
      <c r="E128" s="157" t="s">
        <v>718</v>
      </c>
      <c r="F128" s="159" t="s">
        <v>727</v>
      </c>
      <c r="G128" s="307">
        <v>60</v>
      </c>
      <c r="H128" s="340">
        <v>10</v>
      </c>
      <c r="I128" s="308">
        <v>10</v>
      </c>
      <c r="J128" s="27">
        <f t="shared" ref="J128:J170" si="66">IFERROR((H128/I128),0)</f>
        <v>1</v>
      </c>
      <c r="K128" s="218"/>
      <c r="L128" s="288">
        <v>0</v>
      </c>
      <c r="M128" s="117">
        <v>17</v>
      </c>
      <c r="N128" s="308">
        <v>10</v>
      </c>
      <c r="O128" s="441">
        <f t="shared" ref="O128:O139" si="67">M128*100/N128</f>
        <v>170</v>
      </c>
      <c r="P128" s="79"/>
      <c r="Q128" s="26"/>
      <c r="R128" s="134"/>
      <c r="S128" s="308"/>
      <c r="T128" s="237">
        <f t="shared" si="64"/>
        <v>0</v>
      </c>
      <c r="U128" s="79"/>
      <c r="V128" s="341">
        <f t="shared" si="65"/>
        <v>0.45</v>
      </c>
      <c r="W128" s="3"/>
      <c r="X128" s="199"/>
      <c r="Y128" s="237">
        <v>0</v>
      </c>
      <c r="Z128" s="117"/>
      <c r="AA128" s="26">
        <f t="shared" si="63"/>
        <v>0</v>
      </c>
    </row>
    <row r="129" spans="1:27" ht="57">
      <c r="A129" s="475"/>
      <c r="B129" s="205" t="s">
        <v>63</v>
      </c>
      <c r="C129" s="158" t="s">
        <v>601</v>
      </c>
      <c r="D129" s="155" t="s">
        <v>581</v>
      </c>
      <c r="E129" s="157" t="s">
        <v>720</v>
      </c>
      <c r="F129" s="166" t="s">
        <v>728</v>
      </c>
      <c r="G129" s="307">
        <v>180</v>
      </c>
      <c r="H129" s="340">
        <v>57</v>
      </c>
      <c r="I129" s="308">
        <v>45</v>
      </c>
      <c r="J129" s="27">
        <f t="shared" si="66"/>
        <v>1.2666666666666666</v>
      </c>
      <c r="K129" s="218"/>
      <c r="L129" s="288">
        <v>0</v>
      </c>
      <c r="M129" s="117">
        <v>209</v>
      </c>
      <c r="N129" s="308">
        <v>30</v>
      </c>
      <c r="O129" s="441">
        <f t="shared" si="67"/>
        <v>696.66666666666663</v>
      </c>
      <c r="P129" s="79" t="s">
        <v>1001</v>
      </c>
      <c r="Q129" s="26"/>
      <c r="R129" s="134"/>
      <c r="S129" s="308"/>
      <c r="T129" s="237">
        <f t="shared" si="64"/>
        <v>0</v>
      </c>
      <c r="U129" s="117"/>
      <c r="V129" s="341">
        <f t="shared" si="65"/>
        <v>1.4777777777777779</v>
      </c>
      <c r="W129" s="3"/>
      <c r="X129" s="199"/>
      <c r="Y129" s="237">
        <v>0</v>
      </c>
      <c r="Z129" s="117"/>
      <c r="AA129" s="26">
        <f t="shared" si="63"/>
        <v>0</v>
      </c>
    </row>
    <row r="130" spans="1:27" ht="56.25">
      <c r="A130" s="475"/>
      <c r="B130" s="205" t="s">
        <v>63</v>
      </c>
      <c r="C130" s="158" t="s">
        <v>721</v>
      </c>
      <c r="D130" s="155" t="s">
        <v>583</v>
      </c>
      <c r="E130" s="199" t="s">
        <v>723</v>
      </c>
      <c r="F130" s="166" t="s">
        <v>729</v>
      </c>
      <c r="G130" s="307">
        <v>300</v>
      </c>
      <c r="H130" s="340">
        <v>98</v>
      </c>
      <c r="I130" s="308">
        <v>50</v>
      </c>
      <c r="J130" s="27">
        <f t="shared" si="66"/>
        <v>1.96</v>
      </c>
      <c r="K130" s="218"/>
      <c r="L130" s="288">
        <v>0</v>
      </c>
      <c r="M130" s="117">
        <v>144</v>
      </c>
      <c r="N130" s="308">
        <v>100</v>
      </c>
      <c r="O130" s="441">
        <f t="shared" si="67"/>
        <v>144</v>
      </c>
      <c r="P130" s="79"/>
      <c r="Q130" s="26"/>
      <c r="R130" s="134"/>
      <c r="S130" s="308"/>
      <c r="T130" s="237">
        <f t="shared" si="64"/>
        <v>0</v>
      </c>
      <c r="U130" s="79"/>
      <c r="V130" s="341">
        <f t="shared" si="65"/>
        <v>0.80666666666666664</v>
      </c>
      <c r="W130" s="3"/>
      <c r="X130" s="199"/>
      <c r="Y130" s="237">
        <v>0</v>
      </c>
      <c r="Z130" s="117"/>
      <c r="AA130" s="26">
        <f t="shared" si="63"/>
        <v>0</v>
      </c>
    </row>
    <row r="131" spans="1:27" ht="55.15" customHeight="1">
      <c r="A131" s="475"/>
      <c r="B131" s="205" t="s">
        <v>63</v>
      </c>
      <c r="C131" s="158" t="s">
        <v>724</v>
      </c>
      <c r="D131" s="155" t="s">
        <v>586</v>
      </c>
      <c r="E131" s="157" t="s">
        <v>602</v>
      </c>
      <c r="F131" s="166" t="s">
        <v>730</v>
      </c>
      <c r="G131" s="307">
        <v>40</v>
      </c>
      <c r="H131" s="340">
        <v>5</v>
      </c>
      <c r="I131" s="308">
        <v>10</v>
      </c>
      <c r="J131" s="27">
        <f t="shared" si="66"/>
        <v>0.5</v>
      </c>
      <c r="K131" s="218"/>
      <c r="L131" s="288">
        <v>0</v>
      </c>
      <c r="M131" s="117">
        <v>20</v>
      </c>
      <c r="N131" s="308">
        <v>5</v>
      </c>
      <c r="O131" s="441">
        <f t="shared" si="67"/>
        <v>400</v>
      </c>
      <c r="P131" s="79"/>
      <c r="Q131" s="26"/>
      <c r="R131" s="134"/>
      <c r="S131" s="308"/>
      <c r="T131" s="237">
        <f t="shared" si="64"/>
        <v>0</v>
      </c>
      <c r="U131" s="79"/>
      <c r="V131" s="341">
        <f t="shared" si="65"/>
        <v>0.625</v>
      </c>
      <c r="W131" s="3"/>
      <c r="X131" s="199"/>
      <c r="Y131" s="237">
        <v>0</v>
      </c>
      <c r="Z131" s="117"/>
      <c r="AA131" s="26">
        <f t="shared" si="63"/>
        <v>0</v>
      </c>
    </row>
    <row r="132" spans="1:27" ht="51">
      <c r="A132" s="475"/>
      <c r="B132" s="205" t="s">
        <v>63</v>
      </c>
      <c r="C132" s="158" t="s">
        <v>601</v>
      </c>
      <c r="D132" s="155" t="s">
        <v>589</v>
      </c>
      <c r="E132" s="157" t="s">
        <v>602</v>
      </c>
      <c r="F132" s="159" t="s">
        <v>673</v>
      </c>
      <c r="G132" s="307">
        <v>200</v>
      </c>
      <c r="H132" s="340">
        <v>151</v>
      </c>
      <c r="I132" s="308">
        <v>50</v>
      </c>
      <c r="J132" s="27">
        <f t="shared" si="66"/>
        <v>3.02</v>
      </c>
      <c r="K132" s="218"/>
      <c r="L132" s="288">
        <v>0</v>
      </c>
      <c r="M132" s="117">
        <v>133</v>
      </c>
      <c r="N132" s="308">
        <v>50</v>
      </c>
      <c r="O132" s="441">
        <f t="shared" si="67"/>
        <v>266</v>
      </c>
      <c r="P132" s="79"/>
      <c r="Q132" s="26"/>
      <c r="R132" s="134"/>
      <c r="S132" s="308"/>
      <c r="T132" s="237">
        <f t="shared" si="64"/>
        <v>0</v>
      </c>
      <c r="U132" s="79"/>
      <c r="V132" s="341">
        <f t="shared" si="65"/>
        <v>1.42</v>
      </c>
      <c r="W132" s="3"/>
      <c r="X132" s="199"/>
      <c r="Y132" s="237">
        <v>0</v>
      </c>
      <c r="Z132" s="117"/>
      <c r="AA132" s="26">
        <f t="shared" si="63"/>
        <v>0</v>
      </c>
    </row>
    <row r="133" spans="1:27" ht="63">
      <c r="A133" s="475"/>
      <c r="B133" s="205" t="s">
        <v>63</v>
      </c>
      <c r="C133" s="158" t="s">
        <v>601</v>
      </c>
      <c r="D133" s="155" t="s">
        <v>592</v>
      </c>
      <c r="E133" s="157" t="s">
        <v>604</v>
      </c>
      <c r="F133" s="159" t="s">
        <v>617</v>
      </c>
      <c r="G133" s="307">
        <v>120</v>
      </c>
      <c r="H133" s="340">
        <v>10</v>
      </c>
      <c r="I133" s="308">
        <v>30</v>
      </c>
      <c r="J133" s="27">
        <f t="shared" si="66"/>
        <v>0.33333333333333331</v>
      </c>
      <c r="K133" s="117"/>
      <c r="L133" s="288">
        <v>0</v>
      </c>
      <c r="M133" s="117">
        <v>5</v>
      </c>
      <c r="N133" s="308">
        <v>30</v>
      </c>
      <c r="O133" s="441">
        <f t="shared" si="67"/>
        <v>16.666666666666668</v>
      </c>
      <c r="P133" s="117"/>
      <c r="Q133" s="288"/>
      <c r="R133" s="117"/>
      <c r="S133" s="308"/>
      <c r="T133" s="237">
        <f t="shared" si="64"/>
        <v>0</v>
      </c>
      <c r="U133" s="117"/>
      <c r="V133" s="341">
        <f t="shared" si="65"/>
        <v>0.125</v>
      </c>
      <c r="W133" s="117"/>
      <c r="X133" s="199"/>
      <c r="Y133" s="237">
        <v>0</v>
      </c>
      <c r="Z133" s="117"/>
      <c r="AA133" s="26">
        <f t="shared" si="63"/>
        <v>0</v>
      </c>
    </row>
    <row r="134" spans="1:27" ht="51">
      <c r="A134" s="475"/>
      <c r="B134" s="205" t="s">
        <v>63</v>
      </c>
      <c r="C134" s="158" t="s">
        <v>601</v>
      </c>
      <c r="D134" s="155" t="s">
        <v>595</v>
      </c>
      <c r="E134" s="157" t="s">
        <v>606</v>
      </c>
      <c r="F134" s="154" t="s">
        <v>618</v>
      </c>
      <c r="G134" s="307">
        <v>150</v>
      </c>
      <c r="H134" s="340">
        <v>2</v>
      </c>
      <c r="I134" s="308">
        <v>20</v>
      </c>
      <c r="J134" s="27">
        <f t="shared" si="66"/>
        <v>0.1</v>
      </c>
      <c r="K134" s="117"/>
      <c r="L134" s="288">
        <v>0</v>
      </c>
      <c r="M134" s="117">
        <v>16</v>
      </c>
      <c r="N134" s="308">
        <v>40</v>
      </c>
      <c r="O134" s="441">
        <v>0</v>
      </c>
      <c r="P134" s="342"/>
      <c r="Q134" s="288"/>
      <c r="R134" s="117"/>
      <c r="S134" s="308"/>
      <c r="T134" s="237">
        <f t="shared" si="64"/>
        <v>0</v>
      </c>
      <c r="U134" s="117"/>
      <c r="V134" s="341">
        <f t="shared" si="65"/>
        <v>0.12</v>
      </c>
      <c r="W134" s="117"/>
      <c r="X134" s="199"/>
      <c r="Y134" s="237">
        <v>0</v>
      </c>
      <c r="Z134" s="117"/>
      <c r="AA134" s="26">
        <f t="shared" si="63"/>
        <v>0</v>
      </c>
    </row>
    <row r="135" spans="1:27" ht="51">
      <c r="A135" s="475"/>
      <c r="B135" s="205" t="s">
        <v>63</v>
      </c>
      <c r="C135" s="158" t="s">
        <v>601</v>
      </c>
      <c r="D135" s="165" t="s">
        <v>715</v>
      </c>
      <c r="E135" s="157" t="s">
        <v>608</v>
      </c>
      <c r="F135" s="160" t="s">
        <v>619</v>
      </c>
      <c r="G135" s="307">
        <v>150</v>
      </c>
      <c r="H135" s="340">
        <v>0</v>
      </c>
      <c r="I135" s="308">
        <v>0</v>
      </c>
      <c r="J135" s="27">
        <f t="shared" si="66"/>
        <v>0</v>
      </c>
      <c r="K135" s="117"/>
      <c r="L135" s="288">
        <v>0</v>
      </c>
      <c r="M135" s="117">
        <v>22</v>
      </c>
      <c r="N135" s="308">
        <v>40</v>
      </c>
      <c r="O135" s="441">
        <v>0</v>
      </c>
      <c r="P135" s="117"/>
      <c r="Q135" s="288"/>
      <c r="R135" s="117"/>
      <c r="S135" s="308"/>
      <c r="T135" s="237">
        <f t="shared" si="64"/>
        <v>0</v>
      </c>
      <c r="U135" s="117"/>
      <c r="V135" s="341">
        <f t="shared" si="65"/>
        <v>0.14666666666666667</v>
      </c>
      <c r="W135" s="117"/>
      <c r="X135" s="199"/>
      <c r="Y135" s="237">
        <v>0</v>
      </c>
      <c r="Z135" s="117"/>
      <c r="AA135" s="26">
        <f t="shared" si="63"/>
        <v>0</v>
      </c>
    </row>
    <row r="136" spans="1:27" ht="60">
      <c r="A136" s="475"/>
      <c r="B136" s="205" t="s">
        <v>63</v>
      </c>
      <c r="C136" s="158" t="s">
        <v>601</v>
      </c>
      <c r="D136" s="165" t="s">
        <v>717</v>
      </c>
      <c r="E136" s="157" t="s">
        <v>610</v>
      </c>
      <c r="F136" s="160" t="s">
        <v>674</v>
      </c>
      <c r="G136" s="307">
        <v>200</v>
      </c>
      <c r="H136" s="340">
        <v>71</v>
      </c>
      <c r="I136" s="308">
        <v>50</v>
      </c>
      <c r="J136" s="27">
        <f t="shared" si="66"/>
        <v>1.42</v>
      </c>
      <c r="K136" s="117"/>
      <c r="L136" s="288">
        <v>0</v>
      </c>
      <c r="M136" s="117">
        <v>145</v>
      </c>
      <c r="N136" s="308">
        <v>50</v>
      </c>
      <c r="O136" s="441">
        <f t="shared" si="67"/>
        <v>290</v>
      </c>
      <c r="P136" s="117"/>
      <c r="Q136" s="288"/>
      <c r="R136" s="117"/>
      <c r="S136" s="308"/>
      <c r="T136" s="237">
        <f t="shared" si="64"/>
        <v>0</v>
      </c>
      <c r="U136" s="117"/>
      <c r="V136" s="341">
        <f t="shared" si="65"/>
        <v>1.08</v>
      </c>
      <c r="W136" s="117"/>
      <c r="X136" s="199"/>
      <c r="Y136" s="237">
        <v>0</v>
      </c>
      <c r="Z136" s="117"/>
      <c r="AA136" s="26">
        <f t="shared" si="63"/>
        <v>0</v>
      </c>
    </row>
    <row r="137" spans="1:27" ht="75">
      <c r="A137" s="475"/>
      <c r="B137" s="205" t="s">
        <v>63</v>
      </c>
      <c r="C137" s="158" t="s">
        <v>601</v>
      </c>
      <c r="D137" s="165" t="s">
        <v>719</v>
      </c>
      <c r="E137" s="219" t="s">
        <v>612</v>
      </c>
      <c r="F137" s="160" t="s">
        <v>620</v>
      </c>
      <c r="G137" s="307">
        <v>8</v>
      </c>
      <c r="H137" s="340">
        <v>0</v>
      </c>
      <c r="I137" s="308">
        <v>2</v>
      </c>
      <c r="J137" s="27">
        <f t="shared" si="66"/>
        <v>0</v>
      </c>
      <c r="K137" s="117"/>
      <c r="L137" s="288">
        <v>0</v>
      </c>
      <c r="M137" s="117">
        <v>2</v>
      </c>
      <c r="N137" s="308">
        <v>2</v>
      </c>
      <c r="O137" s="441">
        <f t="shared" si="67"/>
        <v>100</v>
      </c>
      <c r="P137" s="117"/>
      <c r="Q137" s="288"/>
      <c r="R137" s="117"/>
      <c r="S137" s="308"/>
      <c r="T137" s="237">
        <f t="shared" si="64"/>
        <v>0</v>
      </c>
      <c r="U137" s="117"/>
      <c r="V137" s="341">
        <f t="shared" si="65"/>
        <v>0.25</v>
      </c>
      <c r="W137" s="117"/>
      <c r="X137" s="199"/>
      <c r="Y137" s="237">
        <v>0</v>
      </c>
      <c r="Z137" s="117"/>
      <c r="AA137" s="26">
        <f t="shared" si="63"/>
        <v>0</v>
      </c>
    </row>
    <row r="138" spans="1:27" ht="105">
      <c r="A138" s="475"/>
      <c r="B138" s="205" t="s">
        <v>63</v>
      </c>
      <c r="C138" s="158" t="s">
        <v>601</v>
      </c>
      <c r="D138" s="165" t="s">
        <v>722</v>
      </c>
      <c r="E138" s="219" t="s">
        <v>614</v>
      </c>
      <c r="F138" s="160" t="s">
        <v>621</v>
      </c>
      <c r="G138" s="307">
        <v>2</v>
      </c>
      <c r="H138" s="340">
        <v>0</v>
      </c>
      <c r="I138" s="308">
        <v>0</v>
      </c>
      <c r="J138" s="27">
        <f t="shared" si="66"/>
        <v>0</v>
      </c>
      <c r="K138" s="117"/>
      <c r="L138" s="288">
        <v>0</v>
      </c>
      <c r="M138" s="229">
        <v>0</v>
      </c>
      <c r="N138" s="308">
        <v>1</v>
      </c>
      <c r="O138" s="441">
        <f t="shared" si="67"/>
        <v>0</v>
      </c>
      <c r="P138" s="229"/>
      <c r="Q138" s="442"/>
      <c r="R138" s="117"/>
      <c r="S138" s="308"/>
      <c r="T138" s="237">
        <f t="shared" si="64"/>
        <v>0</v>
      </c>
      <c r="U138" s="117"/>
      <c r="V138" s="341">
        <f t="shared" si="65"/>
        <v>0</v>
      </c>
      <c r="W138" s="117"/>
      <c r="X138" s="199"/>
      <c r="Y138" s="237">
        <v>0</v>
      </c>
      <c r="Z138" s="117"/>
      <c r="AA138" s="26">
        <f t="shared" si="63"/>
        <v>0</v>
      </c>
    </row>
    <row r="139" spans="1:27" ht="75">
      <c r="A139" s="475"/>
      <c r="B139" s="205" t="s">
        <v>63</v>
      </c>
      <c r="C139" s="158" t="s">
        <v>601</v>
      </c>
      <c r="D139" s="165" t="s">
        <v>725</v>
      </c>
      <c r="E139" s="219" t="s">
        <v>616</v>
      </c>
      <c r="F139" s="160" t="s">
        <v>675</v>
      </c>
      <c r="G139" s="307">
        <v>10</v>
      </c>
      <c r="H139" s="340">
        <v>5</v>
      </c>
      <c r="I139" s="308">
        <v>2</v>
      </c>
      <c r="J139" s="27">
        <f t="shared" si="66"/>
        <v>2.5</v>
      </c>
      <c r="K139" s="117"/>
      <c r="L139" s="288">
        <v>0</v>
      </c>
      <c r="M139" s="443">
        <v>1</v>
      </c>
      <c r="N139" s="308">
        <v>2</v>
      </c>
      <c r="O139" s="441">
        <f t="shared" si="67"/>
        <v>50</v>
      </c>
      <c r="P139" s="444"/>
      <c r="Q139" s="442"/>
      <c r="R139" s="117"/>
      <c r="S139" s="308"/>
      <c r="T139" s="237">
        <f t="shared" si="64"/>
        <v>0</v>
      </c>
      <c r="U139" s="117"/>
      <c r="V139" s="341">
        <f t="shared" si="65"/>
        <v>0.6</v>
      </c>
      <c r="W139" s="117"/>
      <c r="X139" s="199"/>
      <c r="Y139" s="237">
        <v>0</v>
      </c>
      <c r="Z139" s="117"/>
      <c r="AA139" s="26">
        <f t="shared" si="63"/>
        <v>0</v>
      </c>
    </row>
    <row r="140" spans="1:27" ht="85.5">
      <c r="A140" s="475"/>
      <c r="B140" s="205" t="s">
        <v>65</v>
      </c>
      <c r="C140" s="527" t="s">
        <v>733</v>
      </c>
      <c r="D140" s="165" t="s">
        <v>672</v>
      </c>
      <c r="E140" s="117" t="s">
        <v>622</v>
      </c>
      <c r="F140" s="109" t="s">
        <v>766</v>
      </c>
      <c r="G140" s="134">
        <v>160</v>
      </c>
      <c r="H140" s="445">
        <v>40</v>
      </c>
      <c r="I140" s="446">
        <v>40</v>
      </c>
      <c r="J140" s="27">
        <f t="shared" si="66"/>
        <v>1</v>
      </c>
      <c r="K140" s="217"/>
      <c r="L140" s="447">
        <f>IFERROR(IF(G140="Según demanda",H140/I140,H140/G140),0)</f>
        <v>0.25</v>
      </c>
      <c r="M140" s="448">
        <v>40</v>
      </c>
      <c r="N140" s="78">
        <v>40</v>
      </c>
      <c r="O140" s="27">
        <f t="shared" ref="O140:O170" si="68">IFERROR((M140/N140),0)</f>
        <v>1</v>
      </c>
      <c r="P140" s="117"/>
      <c r="Q140" s="447">
        <f t="shared" ref="Q140:Q170" si="69">IFERROR(IF(G140="Según demanda",M140/N140,M140/G140),0)</f>
        <v>0.25</v>
      </c>
      <c r="R140" s="225"/>
      <c r="S140" s="78"/>
      <c r="T140" s="27">
        <f t="shared" ref="T140:T161" si="70">IFERROR((R140/S140),0)</f>
        <v>0</v>
      </c>
      <c r="U140" s="134"/>
      <c r="V140" s="26">
        <f t="shared" ref="V140:V161" si="71">IFERROR(IF(Q140="Según demanda",R140/S140,R140/Q140),0)</f>
        <v>0</v>
      </c>
      <c r="W140" s="134">
        <v>0</v>
      </c>
      <c r="X140" s="78">
        <v>3</v>
      </c>
      <c r="Y140" s="27">
        <f t="shared" ref="Y140:Y161" si="72">IFERROR((W140/X140),0)</f>
        <v>0</v>
      </c>
      <c r="Z140" s="133"/>
      <c r="AA140" s="26">
        <f t="shared" si="63"/>
        <v>0</v>
      </c>
    </row>
    <row r="141" spans="1:27" ht="30">
      <c r="A141" s="475"/>
      <c r="B141" s="205" t="s">
        <v>65</v>
      </c>
      <c r="C141" s="525"/>
      <c r="D141" s="165" t="s">
        <v>603</v>
      </c>
      <c r="E141" s="77" t="s">
        <v>624</v>
      </c>
      <c r="F141" s="77" t="s">
        <v>767</v>
      </c>
      <c r="G141" s="77">
        <v>6</v>
      </c>
      <c r="H141" s="448">
        <v>1</v>
      </c>
      <c r="I141" s="78">
        <v>1</v>
      </c>
      <c r="J141" s="27">
        <f t="shared" si="66"/>
        <v>1</v>
      </c>
      <c r="K141" s="117"/>
      <c r="L141" s="447">
        <f t="shared" ref="L141:L170" si="73">IFERROR(IF(G141="Según demanda",H141/I141,H141/G141),0)</f>
        <v>0.16666666666666666</v>
      </c>
      <c r="M141" s="449">
        <v>2</v>
      </c>
      <c r="N141" s="78">
        <v>2</v>
      </c>
      <c r="O141" s="27">
        <f t="shared" si="68"/>
        <v>1</v>
      </c>
      <c r="P141" s="148"/>
      <c r="Q141" s="447">
        <f t="shared" si="69"/>
        <v>0.33333333333333331</v>
      </c>
      <c r="R141" s="147"/>
      <c r="S141" s="78"/>
      <c r="T141" s="27">
        <f t="shared" si="70"/>
        <v>0</v>
      </c>
      <c r="U141" s="148"/>
      <c r="V141" s="26">
        <f t="shared" si="71"/>
        <v>0</v>
      </c>
      <c r="W141" s="134"/>
      <c r="X141" s="78">
        <v>0</v>
      </c>
      <c r="Y141" s="27">
        <f t="shared" si="72"/>
        <v>0</v>
      </c>
      <c r="Z141" s="148"/>
      <c r="AA141" s="26">
        <f t="shared" si="63"/>
        <v>0</v>
      </c>
    </row>
    <row r="142" spans="1:27" ht="30">
      <c r="A142" s="475"/>
      <c r="B142" s="205" t="s">
        <v>65</v>
      </c>
      <c r="C142" s="525"/>
      <c r="D142" s="219" t="s">
        <v>605</v>
      </c>
      <c r="E142" s="117" t="s">
        <v>623</v>
      </c>
      <c r="F142" s="109" t="s">
        <v>768</v>
      </c>
      <c r="G142" s="134">
        <v>160</v>
      </c>
      <c r="H142" s="448">
        <v>40</v>
      </c>
      <c r="I142" s="78">
        <v>40</v>
      </c>
      <c r="J142" s="27">
        <f t="shared" si="66"/>
        <v>1</v>
      </c>
      <c r="K142" s="117"/>
      <c r="L142" s="447">
        <f t="shared" si="73"/>
        <v>0.25</v>
      </c>
      <c r="M142" s="448">
        <v>40</v>
      </c>
      <c r="N142" s="78">
        <v>40</v>
      </c>
      <c r="O142" s="27">
        <f t="shared" si="68"/>
        <v>1</v>
      </c>
      <c r="P142" s="79"/>
      <c r="Q142" s="447">
        <f t="shared" si="69"/>
        <v>0.25</v>
      </c>
      <c r="R142" s="225"/>
      <c r="S142" s="78"/>
      <c r="T142" s="27">
        <f t="shared" si="70"/>
        <v>0</v>
      </c>
      <c r="U142" s="79"/>
      <c r="V142" s="26">
        <f t="shared" si="71"/>
        <v>0</v>
      </c>
      <c r="W142" s="132"/>
      <c r="X142" s="78">
        <v>1</v>
      </c>
      <c r="Y142" s="27">
        <f t="shared" si="72"/>
        <v>0</v>
      </c>
      <c r="Z142" s="148"/>
      <c r="AA142" s="26">
        <f t="shared" si="63"/>
        <v>0</v>
      </c>
    </row>
    <row r="143" spans="1:27" ht="45">
      <c r="A143" s="475"/>
      <c r="B143" s="205" t="s">
        <v>65</v>
      </c>
      <c r="C143" s="525"/>
      <c r="D143" s="165" t="s">
        <v>607</v>
      </c>
      <c r="E143" s="117" t="s">
        <v>625</v>
      </c>
      <c r="F143" s="109" t="s">
        <v>769</v>
      </c>
      <c r="G143" s="134">
        <v>160</v>
      </c>
      <c r="H143" s="448">
        <v>40</v>
      </c>
      <c r="I143" s="78">
        <v>40</v>
      </c>
      <c r="J143" s="27">
        <f t="shared" si="66"/>
        <v>1</v>
      </c>
      <c r="K143" s="117"/>
      <c r="L143" s="447">
        <f>IFERROR(IF(G143="Según demanda",H143/I143,H143/G143),0)</f>
        <v>0.25</v>
      </c>
      <c r="M143" s="448">
        <v>40</v>
      </c>
      <c r="N143" s="78">
        <v>40</v>
      </c>
      <c r="O143" s="27">
        <f t="shared" si="68"/>
        <v>1</v>
      </c>
      <c r="P143" s="117"/>
      <c r="Q143" s="447">
        <f t="shared" si="69"/>
        <v>0.25</v>
      </c>
      <c r="R143" s="225"/>
      <c r="S143" s="78"/>
      <c r="T143" s="27">
        <f t="shared" si="70"/>
        <v>0</v>
      </c>
      <c r="U143" s="109"/>
      <c r="V143" s="26">
        <f t="shared" si="71"/>
        <v>0</v>
      </c>
      <c r="W143" s="134"/>
      <c r="X143" s="78">
        <v>3</v>
      </c>
      <c r="Y143" s="27">
        <f t="shared" si="72"/>
        <v>0</v>
      </c>
      <c r="Z143" s="131"/>
      <c r="AA143" s="26">
        <f t="shared" si="63"/>
        <v>0</v>
      </c>
    </row>
    <row r="144" spans="1:27" ht="45">
      <c r="A144" s="475"/>
      <c r="B144" s="205" t="s">
        <v>65</v>
      </c>
      <c r="C144" s="526"/>
      <c r="D144" s="165" t="s">
        <v>609</v>
      </c>
      <c r="E144" s="117" t="s">
        <v>737</v>
      </c>
      <c r="F144" s="109" t="s">
        <v>770</v>
      </c>
      <c r="G144" s="134">
        <v>40</v>
      </c>
      <c r="H144" s="448">
        <v>36</v>
      </c>
      <c r="I144" s="78">
        <v>40</v>
      </c>
      <c r="J144" s="27">
        <f t="shared" si="66"/>
        <v>0.9</v>
      </c>
      <c r="K144" s="117" t="s">
        <v>1002</v>
      </c>
      <c r="L144" s="447">
        <f t="shared" si="73"/>
        <v>0.9</v>
      </c>
      <c r="M144" s="449">
        <v>4</v>
      </c>
      <c r="N144" s="78">
        <v>40</v>
      </c>
      <c r="O144" s="27">
        <f t="shared" si="68"/>
        <v>0.1</v>
      </c>
      <c r="P144" s="148"/>
      <c r="Q144" s="447">
        <f t="shared" si="69"/>
        <v>0.1</v>
      </c>
      <c r="R144" s="147"/>
      <c r="S144" s="78"/>
      <c r="T144" s="27">
        <f t="shared" si="70"/>
        <v>0</v>
      </c>
      <c r="U144" s="148"/>
      <c r="V144" s="26">
        <f t="shared" si="71"/>
        <v>0</v>
      </c>
      <c r="W144" s="134"/>
      <c r="X144" s="78">
        <v>0</v>
      </c>
      <c r="Y144" s="27">
        <f t="shared" si="72"/>
        <v>0</v>
      </c>
      <c r="Z144" s="148"/>
      <c r="AA144" s="26">
        <f t="shared" si="63"/>
        <v>0</v>
      </c>
    </row>
    <row r="145" spans="1:27" ht="60">
      <c r="A145" s="475"/>
      <c r="B145" s="205" t="s">
        <v>65</v>
      </c>
      <c r="C145" s="527" t="s">
        <v>738</v>
      </c>
      <c r="D145" s="165" t="s">
        <v>611</v>
      </c>
      <c r="E145" s="117" t="s">
        <v>739</v>
      </c>
      <c r="F145" s="109" t="s">
        <v>771</v>
      </c>
      <c r="G145" s="134">
        <v>1</v>
      </c>
      <c r="H145" s="448">
        <v>1</v>
      </c>
      <c r="I145" s="78">
        <v>1</v>
      </c>
      <c r="J145" s="27">
        <f t="shared" si="66"/>
        <v>1</v>
      </c>
      <c r="K145" s="117"/>
      <c r="L145" s="447">
        <f t="shared" si="73"/>
        <v>1</v>
      </c>
      <c r="M145" s="448">
        <v>0</v>
      </c>
      <c r="N145" s="78">
        <v>0</v>
      </c>
      <c r="O145" s="27">
        <f t="shared" si="68"/>
        <v>0</v>
      </c>
      <c r="P145" s="79"/>
      <c r="Q145" s="447">
        <f t="shared" si="69"/>
        <v>0</v>
      </c>
      <c r="R145" s="225"/>
      <c r="S145" s="78"/>
      <c r="T145" s="27">
        <f t="shared" si="70"/>
        <v>0</v>
      </c>
      <c r="U145" s="79"/>
      <c r="V145" s="26">
        <f t="shared" si="71"/>
        <v>0</v>
      </c>
      <c r="W145" s="132"/>
      <c r="X145" s="225">
        <v>3</v>
      </c>
      <c r="Y145" s="27">
        <f t="shared" si="72"/>
        <v>0</v>
      </c>
      <c r="Z145" s="134"/>
      <c r="AA145" s="26">
        <f t="shared" si="63"/>
        <v>0</v>
      </c>
    </row>
    <row r="146" spans="1:27" ht="105">
      <c r="A146" s="475"/>
      <c r="B146" s="205" t="s">
        <v>65</v>
      </c>
      <c r="C146" s="525"/>
      <c r="D146" s="165" t="s">
        <v>613</v>
      </c>
      <c r="E146" s="117" t="s">
        <v>740</v>
      </c>
      <c r="F146" s="109" t="s">
        <v>772</v>
      </c>
      <c r="G146" s="134">
        <v>480</v>
      </c>
      <c r="H146" s="448">
        <v>0</v>
      </c>
      <c r="I146" s="78">
        <v>0</v>
      </c>
      <c r="J146" s="27">
        <f t="shared" si="66"/>
        <v>0</v>
      </c>
      <c r="K146" s="117" t="s">
        <v>1003</v>
      </c>
      <c r="L146" s="447">
        <f t="shared" si="73"/>
        <v>0</v>
      </c>
      <c r="M146" s="449">
        <v>40</v>
      </c>
      <c r="N146" s="78">
        <v>40</v>
      </c>
      <c r="O146" s="27">
        <f t="shared" si="68"/>
        <v>1</v>
      </c>
      <c r="P146" s="149"/>
      <c r="Q146" s="447">
        <f t="shared" si="69"/>
        <v>8.3333333333333329E-2</v>
      </c>
      <c r="R146" s="147"/>
      <c r="S146" s="78"/>
      <c r="T146" s="27">
        <f t="shared" si="70"/>
        <v>0</v>
      </c>
      <c r="U146" s="149"/>
      <c r="V146" s="26">
        <f t="shared" si="71"/>
        <v>0</v>
      </c>
      <c r="W146" s="134"/>
      <c r="X146" s="78">
        <v>0</v>
      </c>
      <c r="Y146" s="27">
        <f t="shared" si="72"/>
        <v>0</v>
      </c>
      <c r="Z146" s="133"/>
      <c r="AA146" s="26">
        <f t="shared" si="63"/>
        <v>0</v>
      </c>
    </row>
    <row r="147" spans="1:27" ht="45">
      <c r="A147" s="475"/>
      <c r="B147" s="205" t="s">
        <v>65</v>
      </c>
      <c r="C147" s="525"/>
      <c r="D147" s="165" t="s">
        <v>615</v>
      </c>
      <c r="E147" s="117" t="s">
        <v>741</v>
      </c>
      <c r="F147" s="109" t="s">
        <v>773</v>
      </c>
      <c r="G147" s="134" t="s">
        <v>765</v>
      </c>
      <c r="H147" s="448">
        <v>80</v>
      </c>
      <c r="I147" s="78">
        <v>80</v>
      </c>
      <c r="J147" s="27">
        <f t="shared" si="66"/>
        <v>1</v>
      </c>
      <c r="K147" s="117"/>
      <c r="L147" s="447">
        <f t="shared" si="73"/>
        <v>1</v>
      </c>
      <c r="M147" s="449">
        <v>120</v>
      </c>
      <c r="N147" s="78">
        <v>120</v>
      </c>
      <c r="O147" s="27">
        <f t="shared" si="68"/>
        <v>1</v>
      </c>
      <c r="P147" s="149"/>
      <c r="Q147" s="447">
        <f t="shared" si="69"/>
        <v>1</v>
      </c>
      <c r="R147" s="147"/>
      <c r="S147" s="78"/>
      <c r="T147" s="27">
        <f t="shared" si="70"/>
        <v>0</v>
      </c>
      <c r="U147" s="131"/>
      <c r="V147" s="26">
        <f t="shared" si="71"/>
        <v>0</v>
      </c>
      <c r="W147" s="134"/>
      <c r="X147" s="78">
        <v>0</v>
      </c>
      <c r="Y147" s="27">
        <f t="shared" si="72"/>
        <v>0</v>
      </c>
      <c r="Z147" s="133"/>
      <c r="AA147" s="26">
        <f t="shared" si="63"/>
        <v>0</v>
      </c>
    </row>
    <row r="148" spans="1:27" ht="42.75">
      <c r="A148" s="475"/>
      <c r="B148" s="205" t="s">
        <v>65</v>
      </c>
      <c r="C148" s="525"/>
      <c r="D148" s="161" t="s">
        <v>629</v>
      </c>
      <c r="E148" s="191" t="s">
        <v>626</v>
      </c>
      <c r="F148" s="109" t="s">
        <v>774</v>
      </c>
      <c r="G148" s="117">
        <v>40</v>
      </c>
      <c r="H148" s="448">
        <v>40</v>
      </c>
      <c r="I148" s="78">
        <v>40</v>
      </c>
      <c r="J148" s="27">
        <f t="shared" si="66"/>
        <v>1</v>
      </c>
      <c r="K148" s="117" t="s">
        <v>1004</v>
      </c>
      <c r="L148" s="447">
        <f t="shared" si="73"/>
        <v>1</v>
      </c>
      <c r="M148" s="449">
        <v>40</v>
      </c>
      <c r="N148" s="78">
        <v>40</v>
      </c>
      <c r="O148" s="27">
        <f t="shared" si="68"/>
        <v>1</v>
      </c>
      <c r="P148" s="117"/>
      <c r="Q148" s="447">
        <f t="shared" si="69"/>
        <v>1</v>
      </c>
      <c r="R148" s="147"/>
      <c r="S148" s="225"/>
      <c r="T148" s="27">
        <f t="shared" si="70"/>
        <v>0</v>
      </c>
      <c r="U148" s="117"/>
      <c r="V148" s="26">
        <f t="shared" si="71"/>
        <v>0</v>
      </c>
      <c r="W148" s="134"/>
      <c r="X148" s="225">
        <v>1</v>
      </c>
      <c r="Y148" s="27">
        <f t="shared" si="72"/>
        <v>0</v>
      </c>
      <c r="Z148" s="218"/>
      <c r="AA148" s="196">
        <v>0</v>
      </c>
    </row>
    <row r="149" spans="1:27" ht="42.75">
      <c r="A149" s="475"/>
      <c r="B149" s="205" t="s">
        <v>65</v>
      </c>
      <c r="C149" s="525" t="s">
        <v>742</v>
      </c>
      <c r="D149" s="161" t="s">
        <v>631</v>
      </c>
      <c r="E149" s="117" t="s">
        <v>743</v>
      </c>
      <c r="F149" s="109" t="s">
        <v>775</v>
      </c>
      <c r="G149" s="134">
        <v>4</v>
      </c>
      <c r="H149" s="448">
        <v>1</v>
      </c>
      <c r="I149" s="78">
        <v>1</v>
      </c>
      <c r="J149" s="27">
        <f t="shared" si="66"/>
        <v>1</v>
      </c>
      <c r="K149" s="117" t="s">
        <v>1005</v>
      </c>
      <c r="L149" s="447">
        <f t="shared" si="73"/>
        <v>0.25</v>
      </c>
      <c r="M149" s="449">
        <v>1</v>
      </c>
      <c r="N149" s="78">
        <v>1</v>
      </c>
      <c r="O149" s="27">
        <f t="shared" si="68"/>
        <v>1</v>
      </c>
      <c r="P149" s="117" t="s">
        <v>1006</v>
      </c>
      <c r="Q149" s="447">
        <f t="shared" si="69"/>
        <v>0.25</v>
      </c>
      <c r="R149" s="78"/>
      <c r="S149" s="78"/>
      <c r="T149" s="27">
        <f t="shared" si="70"/>
        <v>0</v>
      </c>
      <c r="U149" s="117"/>
      <c r="V149" s="26">
        <f t="shared" si="71"/>
        <v>0</v>
      </c>
      <c r="W149" s="134"/>
      <c r="X149" s="225">
        <v>1</v>
      </c>
      <c r="Y149" s="27">
        <f t="shared" si="72"/>
        <v>0</v>
      </c>
      <c r="Z149" s="218"/>
      <c r="AA149" s="196">
        <v>0</v>
      </c>
    </row>
    <row r="150" spans="1:27" ht="96.6" customHeight="1">
      <c r="A150" s="475"/>
      <c r="B150" s="205" t="s">
        <v>65</v>
      </c>
      <c r="C150" s="525"/>
      <c r="D150" s="161" t="s">
        <v>632</v>
      </c>
      <c r="E150" s="117" t="s">
        <v>744</v>
      </c>
      <c r="F150" s="109" t="s">
        <v>776</v>
      </c>
      <c r="G150" s="134" t="s">
        <v>765</v>
      </c>
      <c r="H150" s="448">
        <v>10</v>
      </c>
      <c r="I150" s="225">
        <v>10</v>
      </c>
      <c r="J150" s="27">
        <f t="shared" si="66"/>
        <v>1</v>
      </c>
      <c r="K150" s="117" t="s">
        <v>1007</v>
      </c>
      <c r="L150" s="447">
        <f t="shared" si="73"/>
        <v>1</v>
      </c>
      <c r="M150" s="449">
        <v>0</v>
      </c>
      <c r="N150" s="78">
        <v>0</v>
      </c>
      <c r="O150" s="27">
        <f t="shared" si="68"/>
        <v>0</v>
      </c>
      <c r="P150" s="117"/>
      <c r="Q150" s="447">
        <f t="shared" si="69"/>
        <v>0</v>
      </c>
      <c r="R150" s="117"/>
      <c r="S150" s="225"/>
      <c r="T150" s="27">
        <f t="shared" si="70"/>
        <v>0</v>
      </c>
      <c r="U150" s="79"/>
      <c r="V150" s="26">
        <f t="shared" si="71"/>
        <v>0</v>
      </c>
      <c r="W150" s="134"/>
      <c r="X150" s="225">
        <v>3</v>
      </c>
      <c r="Y150" s="27">
        <f t="shared" si="72"/>
        <v>0</v>
      </c>
      <c r="Z150" s="79"/>
      <c r="AA150" s="196">
        <v>1</v>
      </c>
    </row>
    <row r="151" spans="1:27" ht="55.15" customHeight="1">
      <c r="A151" s="475"/>
      <c r="B151" s="205" t="s">
        <v>66</v>
      </c>
      <c r="C151" s="525"/>
      <c r="D151" s="161" t="s">
        <v>633</v>
      </c>
      <c r="E151" s="117" t="s">
        <v>623</v>
      </c>
      <c r="F151" s="109" t="s">
        <v>777</v>
      </c>
      <c r="G151" s="134" t="s">
        <v>765</v>
      </c>
      <c r="H151" s="448">
        <v>3</v>
      </c>
      <c r="I151" s="225">
        <v>3</v>
      </c>
      <c r="J151" s="27">
        <f t="shared" si="66"/>
        <v>1</v>
      </c>
      <c r="K151" s="117" t="s">
        <v>1008</v>
      </c>
      <c r="L151" s="447">
        <f t="shared" si="73"/>
        <v>1</v>
      </c>
      <c r="M151" s="449">
        <v>5</v>
      </c>
      <c r="N151" s="78">
        <v>5</v>
      </c>
      <c r="O151" s="27">
        <f t="shared" si="68"/>
        <v>1</v>
      </c>
      <c r="P151" s="117"/>
      <c r="Q151" s="447">
        <f t="shared" si="69"/>
        <v>1</v>
      </c>
      <c r="R151" s="134"/>
      <c r="S151" s="225"/>
      <c r="T151" s="27">
        <f t="shared" si="70"/>
        <v>0</v>
      </c>
      <c r="U151" s="117"/>
      <c r="V151" s="26">
        <f t="shared" si="71"/>
        <v>0</v>
      </c>
      <c r="W151" s="134"/>
      <c r="X151" s="225">
        <v>1</v>
      </c>
      <c r="Y151" s="27">
        <f t="shared" si="72"/>
        <v>0</v>
      </c>
      <c r="Z151" s="117"/>
      <c r="AA151" s="196">
        <v>0.33333333333333331</v>
      </c>
    </row>
    <row r="152" spans="1:27" ht="42.75">
      <c r="A152" s="475"/>
      <c r="B152" s="205" t="s">
        <v>66</v>
      </c>
      <c r="C152" s="525"/>
      <c r="D152" s="161" t="s">
        <v>634</v>
      </c>
      <c r="E152" s="192" t="s">
        <v>627</v>
      </c>
      <c r="F152" s="109" t="s">
        <v>778</v>
      </c>
      <c r="G152" s="117">
        <v>2</v>
      </c>
      <c r="H152" s="448">
        <v>8</v>
      </c>
      <c r="I152" s="78">
        <v>8</v>
      </c>
      <c r="J152" s="27">
        <f t="shared" si="66"/>
        <v>1</v>
      </c>
      <c r="K152" s="117"/>
      <c r="L152" s="447">
        <f t="shared" si="73"/>
        <v>4</v>
      </c>
      <c r="M152" s="449">
        <v>8</v>
      </c>
      <c r="N152" s="78">
        <v>8</v>
      </c>
      <c r="O152" s="27">
        <f t="shared" si="68"/>
        <v>1</v>
      </c>
      <c r="P152" s="117"/>
      <c r="Q152" s="447">
        <f t="shared" si="69"/>
        <v>4</v>
      </c>
      <c r="R152" s="147"/>
      <c r="S152" s="78"/>
      <c r="T152" s="27">
        <f t="shared" si="70"/>
        <v>0</v>
      </c>
      <c r="U152" s="117"/>
      <c r="V152" s="26">
        <f t="shared" si="71"/>
        <v>0</v>
      </c>
      <c r="W152" s="134"/>
      <c r="X152" s="78">
        <v>1</v>
      </c>
      <c r="Y152" s="27">
        <f t="shared" si="72"/>
        <v>0</v>
      </c>
      <c r="Z152" s="132"/>
      <c r="AA152" s="196">
        <v>0</v>
      </c>
    </row>
    <row r="153" spans="1:27" ht="42.75">
      <c r="A153" s="475"/>
      <c r="B153" s="205" t="s">
        <v>66</v>
      </c>
      <c r="C153" s="525"/>
      <c r="D153" s="167" t="s">
        <v>637</v>
      </c>
      <c r="E153" s="117" t="s">
        <v>779</v>
      </c>
      <c r="F153" s="117" t="s">
        <v>780</v>
      </c>
      <c r="G153" s="134" t="s">
        <v>765</v>
      </c>
      <c r="H153" s="448">
        <v>0</v>
      </c>
      <c r="I153" s="78">
        <v>0</v>
      </c>
      <c r="J153" s="27">
        <f t="shared" si="66"/>
        <v>0</v>
      </c>
      <c r="K153" s="117"/>
      <c r="L153" s="447">
        <f t="shared" si="73"/>
        <v>0</v>
      </c>
      <c r="M153" s="448">
        <v>4</v>
      </c>
      <c r="N153" s="78">
        <v>4</v>
      </c>
      <c r="O153" s="27">
        <f t="shared" si="68"/>
        <v>1</v>
      </c>
      <c r="P153" s="117"/>
      <c r="Q153" s="447">
        <f t="shared" si="69"/>
        <v>1</v>
      </c>
      <c r="R153" s="78"/>
      <c r="S153" s="78"/>
      <c r="T153" s="27">
        <f t="shared" si="70"/>
        <v>0</v>
      </c>
      <c r="U153" s="117"/>
      <c r="V153" s="26">
        <f t="shared" si="71"/>
        <v>0</v>
      </c>
      <c r="W153" s="134"/>
      <c r="X153" s="78"/>
      <c r="Y153" s="27">
        <f t="shared" si="72"/>
        <v>0</v>
      </c>
      <c r="Z153" s="132"/>
      <c r="AA153" s="196">
        <v>0.33333333333333331</v>
      </c>
    </row>
    <row r="154" spans="1:27" ht="96.6" customHeight="1">
      <c r="A154" s="475"/>
      <c r="B154" s="205" t="s">
        <v>66</v>
      </c>
      <c r="C154" s="525"/>
      <c r="D154" s="167" t="s">
        <v>639</v>
      </c>
      <c r="E154" s="117" t="s">
        <v>781</v>
      </c>
      <c r="F154" s="109" t="s">
        <v>782</v>
      </c>
      <c r="G154" s="134" t="s">
        <v>765</v>
      </c>
      <c r="H154" s="448">
        <v>1</v>
      </c>
      <c r="I154" s="78">
        <v>1</v>
      </c>
      <c r="J154" s="27">
        <f t="shared" si="66"/>
        <v>1</v>
      </c>
      <c r="K154" s="117"/>
      <c r="L154" s="447">
        <f t="shared" si="73"/>
        <v>1</v>
      </c>
      <c r="M154" s="448">
        <v>0</v>
      </c>
      <c r="N154" s="78">
        <v>0</v>
      </c>
      <c r="O154" s="27">
        <f t="shared" si="68"/>
        <v>0</v>
      </c>
      <c r="P154" s="117"/>
      <c r="Q154" s="447">
        <f t="shared" si="69"/>
        <v>0</v>
      </c>
      <c r="R154" s="78"/>
      <c r="S154" s="78"/>
      <c r="T154" s="27">
        <f t="shared" si="70"/>
        <v>0</v>
      </c>
      <c r="U154" s="117"/>
      <c r="V154" s="26">
        <f t="shared" si="71"/>
        <v>0</v>
      </c>
      <c r="W154" s="134"/>
      <c r="X154" s="78"/>
      <c r="Y154" s="27">
        <f t="shared" si="72"/>
        <v>0</v>
      </c>
      <c r="Z154" s="132"/>
      <c r="AA154" s="196">
        <v>0.33333333333333331</v>
      </c>
    </row>
    <row r="155" spans="1:27" ht="99.75">
      <c r="A155" s="475"/>
      <c r="B155" s="205" t="s">
        <v>66</v>
      </c>
      <c r="C155" s="525"/>
      <c r="D155" s="167" t="s">
        <v>642</v>
      </c>
      <c r="E155" s="117" t="s">
        <v>783</v>
      </c>
      <c r="F155" s="117" t="s">
        <v>784</v>
      </c>
      <c r="G155" s="134" t="s">
        <v>765</v>
      </c>
      <c r="H155" s="448">
        <v>23</v>
      </c>
      <c r="I155" s="78">
        <v>23</v>
      </c>
      <c r="J155" s="27">
        <f t="shared" si="66"/>
        <v>1</v>
      </c>
      <c r="K155" s="117"/>
      <c r="L155" s="447">
        <f t="shared" si="73"/>
        <v>1</v>
      </c>
      <c r="M155" s="448">
        <v>42</v>
      </c>
      <c r="N155" s="78">
        <v>42</v>
      </c>
      <c r="O155" s="27">
        <f t="shared" si="68"/>
        <v>1</v>
      </c>
      <c r="P155" s="117"/>
      <c r="Q155" s="447">
        <f t="shared" si="69"/>
        <v>1</v>
      </c>
      <c r="R155" s="78"/>
      <c r="S155" s="78"/>
      <c r="T155" s="27">
        <f t="shared" si="70"/>
        <v>0</v>
      </c>
      <c r="U155" s="117"/>
      <c r="V155" s="26">
        <f t="shared" si="71"/>
        <v>0</v>
      </c>
      <c r="W155" s="134"/>
      <c r="X155" s="78"/>
      <c r="Y155" s="27">
        <f t="shared" si="72"/>
        <v>0</v>
      </c>
      <c r="Z155" s="132"/>
      <c r="AA155" s="196">
        <v>0.25</v>
      </c>
    </row>
    <row r="156" spans="1:27" ht="63.75">
      <c r="A156" s="475"/>
      <c r="B156" s="205" t="s">
        <v>66</v>
      </c>
      <c r="C156" s="526"/>
      <c r="D156" s="168" t="s">
        <v>645</v>
      </c>
      <c r="E156" s="117" t="s">
        <v>623</v>
      </c>
      <c r="F156" s="109" t="s">
        <v>777</v>
      </c>
      <c r="G156" s="134" t="s">
        <v>765</v>
      </c>
      <c r="H156" s="448">
        <v>30</v>
      </c>
      <c r="I156" s="78">
        <v>30</v>
      </c>
      <c r="J156" s="27">
        <f t="shared" si="66"/>
        <v>1</v>
      </c>
      <c r="K156" s="117" t="s">
        <v>1009</v>
      </c>
      <c r="L156" s="447">
        <f t="shared" si="73"/>
        <v>1</v>
      </c>
      <c r="M156" s="450">
        <v>46</v>
      </c>
      <c r="N156" s="134">
        <v>46</v>
      </c>
      <c r="O156" s="27">
        <f t="shared" si="68"/>
        <v>1</v>
      </c>
      <c r="P156" s="134" t="s">
        <v>1009</v>
      </c>
      <c r="Q156" s="447">
        <f t="shared" si="69"/>
        <v>1</v>
      </c>
      <c r="R156" s="72"/>
      <c r="S156" s="78"/>
      <c r="T156" s="27">
        <f t="shared" si="70"/>
        <v>0</v>
      </c>
      <c r="U156" s="117"/>
      <c r="V156" s="26">
        <f t="shared" si="71"/>
        <v>0</v>
      </c>
      <c r="W156" s="134"/>
      <c r="X156" s="78"/>
      <c r="Y156" s="27">
        <f t="shared" si="72"/>
        <v>0</v>
      </c>
      <c r="Z156" s="132"/>
      <c r="AA156" s="196">
        <v>0.25</v>
      </c>
    </row>
    <row r="157" spans="1:27" ht="142.5">
      <c r="A157" s="475"/>
      <c r="B157" s="205" t="s">
        <v>66</v>
      </c>
      <c r="C157" s="109" t="s">
        <v>785</v>
      </c>
      <c r="D157" s="168" t="s">
        <v>747</v>
      </c>
      <c r="E157" s="117" t="s">
        <v>786</v>
      </c>
      <c r="F157" s="109" t="s">
        <v>777</v>
      </c>
      <c r="G157" s="134" t="s">
        <v>765</v>
      </c>
      <c r="H157" s="448">
        <v>3</v>
      </c>
      <c r="I157" s="78">
        <v>3</v>
      </c>
      <c r="J157" s="27">
        <f t="shared" si="66"/>
        <v>1</v>
      </c>
      <c r="K157" s="117" t="s">
        <v>1010</v>
      </c>
      <c r="L157" s="447">
        <f t="shared" si="73"/>
        <v>1</v>
      </c>
      <c r="M157" s="450">
        <v>3</v>
      </c>
      <c r="N157" s="134">
        <v>3</v>
      </c>
      <c r="O157" s="27">
        <f t="shared" si="68"/>
        <v>1</v>
      </c>
      <c r="P157" s="451" t="s">
        <v>1011</v>
      </c>
      <c r="Q157" s="447">
        <f t="shared" si="69"/>
        <v>1</v>
      </c>
      <c r="R157" s="78"/>
      <c r="S157" s="78"/>
      <c r="T157" s="27">
        <f t="shared" si="70"/>
        <v>0</v>
      </c>
      <c r="U157" s="117"/>
      <c r="V157" s="26">
        <f t="shared" si="71"/>
        <v>0</v>
      </c>
      <c r="W157" s="134"/>
      <c r="X157" s="78"/>
      <c r="Y157" s="27">
        <f t="shared" si="72"/>
        <v>0</v>
      </c>
      <c r="Z157" s="132"/>
      <c r="AA157" s="196">
        <v>0</v>
      </c>
    </row>
    <row r="158" spans="1:27" ht="128.25">
      <c r="A158" s="475"/>
      <c r="B158" s="205" t="s">
        <v>66</v>
      </c>
      <c r="C158" s="493" t="s">
        <v>787</v>
      </c>
      <c r="D158" s="169" t="s">
        <v>883</v>
      </c>
      <c r="E158" s="117" t="s">
        <v>788</v>
      </c>
      <c r="F158" s="109" t="s">
        <v>789</v>
      </c>
      <c r="G158" s="134">
        <v>4</v>
      </c>
      <c r="H158" s="448">
        <v>10</v>
      </c>
      <c r="I158" s="78">
        <v>10</v>
      </c>
      <c r="J158" s="27">
        <f t="shared" si="66"/>
        <v>1</v>
      </c>
      <c r="K158" s="117"/>
      <c r="L158" s="447">
        <f t="shared" si="73"/>
        <v>2.5</v>
      </c>
      <c r="M158" s="450">
        <v>16</v>
      </c>
      <c r="N158" s="134">
        <v>16</v>
      </c>
      <c r="O158" s="27">
        <f t="shared" si="68"/>
        <v>1</v>
      </c>
      <c r="P158" s="451" t="s">
        <v>1012</v>
      </c>
      <c r="Q158" s="447">
        <f t="shared" si="69"/>
        <v>4</v>
      </c>
      <c r="R158" s="78"/>
      <c r="S158" s="78"/>
      <c r="T158" s="27">
        <f t="shared" si="70"/>
        <v>0</v>
      </c>
      <c r="U158" s="117"/>
      <c r="V158" s="26">
        <f t="shared" si="71"/>
        <v>0</v>
      </c>
      <c r="W158" s="134"/>
      <c r="X158" s="78"/>
      <c r="Y158" s="27">
        <f t="shared" si="72"/>
        <v>0</v>
      </c>
      <c r="Z158" s="132"/>
      <c r="AA158" s="196">
        <v>6.1714285714285715E-2</v>
      </c>
    </row>
    <row r="159" spans="1:27" ht="99.75">
      <c r="A159" s="475"/>
      <c r="B159" s="205" t="s">
        <v>66</v>
      </c>
      <c r="C159" s="494"/>
      <c r="D159" s="169" t="s">
        <v>650</v>
      </c>
      <c r="E159" s="117" t="s">
        <v>790</v>
      </c>
      <c r="F159" s="109" t="s">
        <v>777</v>
      </c>
      <c r="G159" s="119">
        <v>4</v>
      </c>
      <c r="H159" s="448">
        <v>1</v>
      </c>
      <c r="I159" s="78">
        <v>1</v>
      </c>
      <c r="J159" s="27">
        <f t="shared" si="66"/>
        <v>1</v>
      </c>
      <c r="K159" s="117"/>
      <c r="L159" s="447">
        <f t="shared" si="73"/>
        <v>0.25</v>
      </c>
      <c r="M159" s="450">
        <v>1</v>
      </c>
      <c r="N159" s="134">
        <v>1</v>
      </c>
      <c r="O159" s="27">
        <f t="shared" si="68"/>
        <v>1</v>
      </c>
      <c r="P159" s="451"/>
      <c r="Q159" s="447">
        <f t="shared" si="69"/>
        <v>0.25</v>
      </c>
      <c r="R159" s="225"/>
      <c r="S159" s="78"/>
      <c r="T159" s="27">
        <f t="shared" si="70"/>
        <v>0</v>
      </c>
      <c r="U159" s="117"/>
      <c r="V159" s="26">
        <f t="shared" si="71"/>
        <v>0</v>
      </c>
      <c r="W159" s="134"/>
      <c r="X159" s="78"/>
      <c r="Y159" s="27">
        <f t="shared" si="72"/>
        <v>0</v>
      </c>
      <c r="Z159" s="132"/>
      <c r="AA159" s="196">
        <v>0.13286046511627908</v>
      </c>
    </row>
    <row r="160" spans="1:27" ht="99.75">
      <c r="A160" s="475"/>
      <c r="B160" s="205" t="s">
        <v>66</v>
      </c>
      <c r="C160" s="494"/>
      <c r="D160" s="170" t="s">
        <v>653</v>
      </c>
      <c r="E160" s="117" t="s">
        <v>791</v>
      </c>
      <c r="F160" s="109" t="s">
        <v>777</v>
      </c>
      <c r="G160" s="119">
        <v>4</v>
      </c>
      <c r="H160" s="448">
        <v>2</v>
      </c>
      <c r="I160" s="78">
        <v>2</v>
      </c>
      <c r="J160" s="27">
        <f t="shared" si="66"/>
        <v>1</v>
      </c>
      <c r="K160" s="117" t="s">
        <v>1013</v>
      </c>
      <c r="L160" s="447">
        <f t="shared" si="73"/>
        <v>0.5</v>
      </c>
      <c r="M160" s="450">
        <v>1</v>
      </c>
      <c r="N160" s="134">
        <v>1</v>
      </c>
      <c r="O160" s="27">
        <f t="shared" si="68"/>
        <v>1</v>
      </c>
      <c r="P160" s="451" t="s">
        <v>1014</v>
      </c>
      <c r="Q160" s="447">
        <f t="shared" si="69"/>
        <v>0.25</v>
      </c>
      <c r="R160" s="225"/>
      <c r="S160" s="78"/>
      <c r="T160" s="27">
        <f t="shared" si="70"/>
        <v>0</v>
      </c>
      <c r="U160" s="117"/>
      <c r="V160" s="26">
        <f t="shared" si="71"/>
        <v>0</v>
      </c>
      <c r="W160" s="134"/>
      <c r="X160" s="78"/>
      <c r="Y160" s="27">
        <f t="shared" si="72"/>
        <v>0</v>
      </c>
      <c r="Z160" s="132"/>
      <c r="AA160" s="196">
        <v>1</v>
      </c>
    </row>
    <row r="161" spans="1:27" ht="63.75">
      <c r="A161" s="475"/>
      <c r="B161" s="205" t="s">
        <v>66</v>
      </c>
      <c r="C161" s="495"/>
      <c r="D161" s="170" t="s">
        <v>656</v>
      </c>
      <c r="E161" s="77" t="s">
        <v>792</v>
      </c>
      <c r="F161" s="109" t="s">
        <v>777</v>
      </c>
      <c r="G161" s="77">
        <v>4</v>
      </c>
      <c r="H161" s="450">
        <v>2</v>
      </c>
      <c r="I161" s="134">
        <v>2</v>
      </c>
      <c r="J161" s="27">
        <f t="shared" si="66"/>
        <v>1</v>
      </c>
      <c r="K161" s="117" t="s">
        <v>1013</v>
      </c>
      <c r="L161" s="447">
        <f t="shared" si="73"/>
        <v>0.5</v>
      </c>
      <c r="M161" s="450">
        <v>1</v>
      </c>
      <c r="N161" s="134">
        <v>1</v>
      </c>
      <c r="O161" s="27">
        <f t="shared" si="68"/>
        <v>1</v>
      </c>
      <c r="P161" s="451" t="s">
        <v>1014</v>
      </c>
      <c r="Q161" s="447">
        <f t="shared" si="69"/>
        <v>0.25</v>
      </c>
      <c r="R161" s="134"/>
      <c r="S161" s="134"/>
      <c r="T161" s="27">
        <f t="shared" si="70"/>
        <v>0</v>
      </c>
      <c r="U161" s="134"/>
      <c r="V161" s="26">
        <f t="shared" si="71"/>
        <v>0</v>
      </c>
      <c r="W161" s="134"/>
      <c r="X161" s="134"/>
      <c r="Y161" s="27">
        <f t="shared" si="72"/>
        <v>0</v>
      </c>
      <c r="Z161" s="134"/>
      <c r="AA161" s="196">
        <v>2.4041516627833085E-3</v>
      </c>
    </row>
    <row r="162" spans="1:27" ht="42.75">
      <c r="A162" s="475"/>
      <c r="B162" s="205" t="s">
        <v>597</v>
      </c>
      <c r="C162" s="493" t="s">
        <v>575</v>
      </c>
      <c r="D162" s="170" t="s">
        <v>658</v>
      </c>
      <c r="E162" s="119" t="s">
        <v>576</v>
      </c>
      <c r="F162" s="119" t="s">
        <v>600</v>
      </c>
      <c r="G162" s="117">
        <v>1</v>
      </c>
      <c r="H162" s="427">
        <v>4</v>
      </c>
      <c r="I162" s="117">
        <v>4</v>
      </c>
      <c r="J162" s="27">
        <f t="shared" si="66"/>
        <v>1</v>
      </c>
      <c r="K162" s="217"/>
      <c r="L162" s="447">
        <f t="shared" si="73"/>
        <v>4</v>
      </c>
      <c r="M162" s="427">
        <v>4</v>
      </c>
      <c r="N162" s="117">
        <v>4</v>
      </c>
      <c r="O162" s="27">
        <f t="shared" si="68"/>
        <v>1</v>
      </c>
      <c r="P162" s="217"/>
      <c r="Q162" s="447">
        <f t="shared" si="69"/>
        <v>4</v>
      </c>
      <c r="R162" s="130"/>
      <c r="S162" s="217"/>
      <c r="T162" s="254">
        <v>0</v>
      </c>
      <c r="U162" s="217"/>
      <c r="V162" s="196">
        <v>0</v>
      </c>
      <c r="W162" s="130"/>
      <c r="X162" s="217"/>
      <c r="Y162" s="254">
        <v>0</v>
      </c>
      <c r="Z162" s="217"/>
      <c r="AA162" s="196">
        <f t="shared" ref="AA162:AA185" si="74">IFERROR(IF(G176="Según demanda",(W176+R176+M176+H176)/(I176+N176+S176+X176),(W176+R176+M176+H176)/G176),0)</f>
        <v>0.45454545454545453</v>
      </c>
    </row>
    <row r="163" spans="1:27" ht="85.5">
      <c r="A163" s="475"/>
      <c r="B163" s="205" t="s">
        <v>598</v>
      </c>
      <c r="C163" s="494"/>
      <c r="D163" s="171" t="s">
        <v>663</v>
      </c>
      <c r="E163" s="119" t="s">
        <v>576</v>
      </c>
      <c r="F163" s="119" t="s">
        <v>600</v>
      </c>
      <c r="G163" s="117">
        <v>1</v>
      </c>
      <c r="H163" s="427">
        <v>4</v>
      </c>
      <c r="I163" s="117">
        <v>4</v>
      </c>
      <c r="J163" s="27">
        <f t="shared" si="66"/>
        <v>1</v>
      </c>
      <c r="K163" s="217" t="s">
        <v>1015</v>
      </c>
      <c r="L163" s="447">
        <f t="shared" si="73"/>
        <v>4</v>
      </c>
      <c r="M163" s="427">
        <v>4</v>
      </c>
      <c r="N163" s="117">
        <v>4</v>
      </c>
      <c r="O163" s="27">
        <f t="shared" si="68"/>
        <v>1</v>
      </c>
      <c r="P163" s="217" t="s">
        <v>1016</v>
      </c>
      <c r="Q163" s="447">
        <f t="shared" si="69"/>
        <v>4</v>
      </c>
      <c r="R163" s="3"/>
      <c r="S163" s="117"/>
      <c r="T163" s="254">
        <v>0</v>
      </c>
      <c r="U163" s="217"/>
      <c r="V163" s="196">
        <v>0</v>
      </c>
      <c r="W163" s="7"/>
      <c r="X163" s="117"/>
      <c r="Y163" s="254">
        <v>0</v>
      </c>
      <c r="Z163" s="9"/>
      <c r="AA163" s="196">
        <f t="shared" si="74"/>
        <v>0</v>
      </c>
    </row>
    <row r="164" spans="1:27" ht="85.5">
      <c r="A164" s="475"/>
      <c r="B164" s="205" t="s">
        <v>671</v>
      </c>
      <c r="C164" s="495"/>
      <c r="D164" s="119" t="s">
        <v>578</v>
      </c>
      <c r="E164" s="119" t="s">
        <v>579</v>
      </c>
      <c r="F164" s="119" t="s">
        <v>600</v>
      </c>
      <c r="G164" s="117">
        <v>4</v>
      </c>
      <c r="H164" s="427">
        <v>4</v>
      </c>
      <c r="I164" s="117">
        <v>4</v>
      </c>
      <c r="J164" s="27">
        <f t="shared" si="66"/>
        <v>1</v>
      </c>
      <c r="K164" s="217"/>
      <c r="L164" s="447">
        <f t="shared" si="73"/>
        <v>1</v>
      </c>
      <c r="M164" s="427">
        <v>4</v>
      </c>
      <c r="N164" s="117">
        <v>4</v>
      </c>
      <c r="O164" s="27">
        <f t="shared" si="68"/>
        <v>1</v>
      </c>
      <c r="P164" s="217"/>
      <c r="Q164" s="447">
        <f t="shared" si="69"/>
        <v>1</v>
      </c>
      <c r="R164" s="117"/>
      <c r="S164" s="117"/>
      <c r="T164" s="254">
        <v>1</v>
      </c>
      <c r="U164" s="217"/>
      <c r="V164" s="196">
        <v>1</v>
      </c>
      <c r="W164" s="7"/>
      <c r="X164" s="117"/>
      <c r="Y164" s="254">
        <v>0</v>
      </c>
      <c r="Z164" s="9"/>
      <c r="AA164" s="196">
        <f t="shared" si="74"/>
        <v>1</v>
      </c>
    </row>
    <row r="165" spans="1:27" ht="71.25">
      <c r="A165" s="475"/>
      <c r="B165" s="205" t="s">
        <v>671</v>
      </c>
      <c r="C165" s="493" t="s">
        <v>580</v>
      </c>
      <c r="D165" s="155" t="s">
        <v>581</v>
      </c>
      <c r="E165" s="113" t="s">
        <v>582</v>
      </c>
      <c r="F165" s="117" t="s">
        <v>793</v>
      </c>
      <c r="G165" s="117">
        <v>12</v>
      </c>
      <c r="H165" s="427">
        <v>4</v>
      </c>
      <c r="I165" s="117">
        <v>4</v>
      </c>
      <c r="J165" s="27">
        <f t="shared" si="66"/>
        <v>1</v>
      </c>
      <c r="K165" s="217" t="s">
        <v>1015</v>
      </c>
      <c r="L165" s="447">
        <f t="shared" si="73"/>
        <v>0.33333333333333331</v>
      </c>
      <c r="M165" s="427">
        <v>4</v>
      </c>
      <c r="N165" s="117">
        <v>4</v>
      </c>
      <c r="O165" s="27">
        <f t="shared" si="68"/>
        <v>1</v>
      </c>
      <c r="P165" s="217" t="s">
        <v>1016</v>
      </c>
      <c r="Q165" s="447">
        <f t="shared" si="69"/>
        <v>0.33333333333333331</v>
      </c>
      <c r="R165" s="117"/>
      <c r="S165" s="117"/>
      <c r="T165" s="254">
        <v>1</v>
      </c>
      <c r="U165" s="217"/>
      <c r="V165" s="196">
        <v>0.33333333333333331</v>
      </c>
      <c r="W165" s="7"/>
      <c r="X165" s="117"/>
      <c r="Y165" s="254">
        <v>0</v>
      </c>
      <c r="Z165" s="9"/>
      <c r="AA165" s="196">
        <f t="shared" si="74"/>
        <v>0</v>
      </c>
    </row>
    <row r="166" spans="1:27" ht="42.75">
      <c r="A166" s="475"/>
      <c r="B166" s="205" t="s">
        <v>671</v>
      </c>
      <c r="C166" s="495"/>
      <c r="D166" s="155" t="s">
        <v>583</v>
      </c>
      <c r="E166" s="113" t="s">
        <v>584</v>
      </c>
      <c r="F166" s="117" t="s">
        <v>600</v>
      </c>
      <c r="G166" s="117">
        <v>2</v>
      </c>
      <c r="H166" s="427">
        <v>0</v>
      </c>
      <c r="I166" s="117">
        <v>0</v>
      </c>
      <c r="J166" s="27">
        <f t="shared" si="66"/>
        <v>0</v>
      </c>
      <c r="K166" s="217" t="s">
        <v>1017</v>
      </c>
      <c r="L166" s="447">
        <f t="shared" si="73"/>
        <v>0</v>
      </c>
      <c r="M166" s="427">
        <v>0</v>
      </c>
      <c r="N166" s="117">
        <v>0</v>
      </c>
      <c r="O166" s="27">
        <f t="shared" si="68"/>
        <v>0</v>
      </c>
      <c r="P166" s="217" t="s">
        <v>1018</v>
      </c>
      <c r="Q166" s="447">
        <f t="shared" si="69"/>
        <v>0</v>
      </c>
      <c r="R166" s="117"/>
      <c r="S166" s="117"/>
      <c r="T166" s="254">
        <v>1</v>
      </c>
      <c r="U166" s="146"/>
      <c r="V166" s="196">
        <v>0</v>
      </c>
      <c r="W166" s="7"/>
      <c r="X166" s="117"/>
      <c r="Y166" s="254">
        <v>0</v>
      </c>
      <c r="Z166" s="9"/>
      <c r="AA166" s="196">
        <f t="shared" si="74"/>
        <v>1</v>
      </c>
    </row>
    <row r="167" spans="1:27" ht="72">
      <c r="A167" s="475"/>
      <c r="B167" s="205" t="s">
        <v>671</v>
      </c>
      <c r="C167" s="141" t="s">
        <v>585</v>
      </c>
      <c r="D167" s="155" t="s">
        <v>586</v>
      </c>
      <c r="E167" s="113" t="s">
        <v>587</v>
      </c>
      <c r="F167" s="117" t="s">
        <v>794</v>
      </c>
      <c r="G167" s="117">
        <v>12</v>
      </c>
      <c r="H167" s="427">
        <v>4</v>
      </c>
      <c r="I167" s="117">
        <v>4</v>
      </c>
      <c r="J167" s="27">
        <f t="shared" si="66"/>
        <v>1</v>
      </c>
      <c r="K167" s="117" t="s">
        <v>1019</v>
      </c>
      <c r="L167" s="447">
        <f t="shared" si="73"/>
        <v>0.33333333333333331</v>
      </c>
      <c r="M167" s="427">
        <v>4</v>
      </c>
      <c r="N167" s="117">
        <v>4</v>
      </c>
      <c r="O167" s="27">
        <f t="shared" si="68"/>
        <v>1</v>
      </c>
      <c r="P167" s="117" t="s">
        <v>1020</v>
      </c>
      <c r="Q167" s="447">
        <f t="shared" si="69"/>
        <v>0.33333333333333331</v>
      </c>
      <c r="R167" s="117"/>
      <c r="S167" s="117"/>
      <c r="T167" s="254">
        <v>1</v>
      </c>
      <c r="U167" s="146"/>
      <c r="V167" s="196">
        <v>0.33333333333333331</v>
      </c>
      <c r="W167" s="7"/>
      <c r="X167" s="117"/>
      <c r="Y167" s="254">
        <v>0</v>
      </c>
      <c r="Z167" s="9"/>
      <c r="AA167" s="196">
        <f t="shared" si="74"/>
        <v>0</v>
      </c>
    </row>
    <row r="168" spans="1:27" ht="57">
      <c r="A168" s="475"/>
      <c r="B168" s="205" t="s">
        <v>671</v>
      </c>
      <c r="C168" s="113" t="s">
        <v>588</v>
      </c>
      <c r="D168" s="155" t="s">
        <v>589</v>
      </c>
      <c r="E168" s="113" t="s">
        <v>590</v>
      </c>
      <c r="F168" s="117" t="s">
        <v>795</v>
      </c>
      <c r="G168" s="117">
        <v>12</v>
      </c>
      <c r="H168" s="427">
        <v>4</v>
      </c>
      <c r="I168" s="117">
        <v>4</v>
      </c>
      <c r="J168" s="27">
        <f t="shared" si="66"/>
        <v>1</v>
      </c>
      <c r="K168" s="117" t="s">
        <v>1019</v>
      </c>
      <c r="L168" s="447">
        <f t="shared" si="73"/>
        <v>0.33333333333333331</v>
      </c>
      <c r="M168" s="427">
        <v>4</v>
      </c>
      <c r="N168" s="117">
        <v>4</v>
      </c>
      <c r="O168" s="27">
        <f t="shared" si="68"/>
        <v>1</v>
      </c>
      <c r="P168" s="117" t="s">
        <v>1020</v>
      </c>
      <c r="Q168" s="447">
        <f t="shared" si="69"/>
        <v>0.33333333333333331</v>
      </c>
      <c r="R168" s="3"/>
      <c r="S168" s="117"/>
      <c r="T168" s="254">
        <v>0</v>
      </c>
      <c r="U168" s="9"/>
      <c r="V168" s="196">
        <v>0.33333333333333331</v>
      </c>
      <c r="W168" s="3"/>
      <c r="X168" s="117"/>
      <c r="Y168" s="254">
        <v>0</v>
      </c>
      <c r="Z168" s="9"/>
      <c r="AA168" s="196">
        <f t="shared" si="74"/>
        <v>2</v>
      </c>
    </row>
    <row r="169" spans="1:27" ht="99.75">
      <c r="A169" s="475"/>
      <c r="B169" s="205" t="s">
        <v>671</v>
      </c>
      <c r="C169" s="113" t="s">
        <v>591</v>
      </c>
      <c r="D169" s="155" t="s">
        <v>592</v>
      </c>
      <c r="E169" s="113" t="s">
        <v>593</v>
      </c>
      <c r="F169" s="117" t="s">
        <v>796</v>
      </c>
      <c r="G169" s="117">
        <v>12</v>
      </c>
      <c r="H169" s="427">
        <v>4</v>
      </c>
      <c r="I169" s="117">
        <v>4</v>
      </c>
      <c r="J169" s="27">
        <f t="shared" si="66"/>
        <v>1</v>
      </c>
      <c r="K169" s="113" t="s">
        <v>1021</v>
      </c>
      <c r="L169" s="447">
        <f t="shared" si="73"/>
        <v>0.33333333333333331</v>
      </c>
      <c r="M169" s="427">
        <v>4</v>
      </c>
      <c r="N169" s="117">
        <v>4</v>
      </c>
      <c r="O169" s="27">
        <f t="shared" si="68"/>
        <v>1</v>
      </c>
      <c r="P169" s="113" t="s">
        <v>1022</v>
      </c>
      <c r="Q169" s="447">
        <f t="shared" si="69"/>
        <v>0.33333333333333331</v>
      </c>
      <c r="R169" s="3"/>
      <c r="S169" s="117"/>
      <c r="T169" s="254">
        <v>0</v>
      </c>
      <c r="U169" s="113"/>
      <c r="V169" s="196">
        <v>0.25</v>
      </c>
      <c r="W169" s="3"/>
      <c r="X169" s="117"/>
      <c r="Y169" s="254">
        <v>0</v>
      </c>
      <c r="Z169" s="9"/>
      <c r="AA169" s="196">
        <f t="shared" si="74"/>
        <v>2</v>
      </c>
    </row>
    <row r="170" spans="1:27" ht="85.5">
      <c r="A170" s="475"/>
      <c r="B170" s="205" t="s">
        <v>671</v>
      </c>
      <c r="C170" s="155" t="s">
        <v>594</v>
      </c>
      <c r="D170" s="155" t="s">
        <v>595</v>
      </c>
      <c r="E170" s="113" t="s">
        <v>596</v>
      </c>
      <c r="F170" s="117" t="s">
        <v>797</v>
      </c>
      <c r="G170" s="117">
        <v>12</v>
      </c>
      <c r="H170" s="452">
        <v>4</v>
      </c>
      <c r="I170" s="7">
        <v>4</v>
      </c>
      <c r="J170" s="27">
        <f t="shared" si="66"/>
        <v>1</v>
      </c>
      <c r="K170" s="117"/>
      <c r="L170" s="447">
        <f t="shared" si="73"/>
        <v>0.33333333333333331</v>
      </c>
      <c r="M170" s="427">
        <v>4</v>
      </c>
      <c r="N170" s="117">
        <v>4</v>
      </c>
      <c r="O170" s="27">
        <f t="shared" si="68"/>
        <v>1</v>
      </c>
      <c r="P170" s="117"/>
      <c r="Q170" s="447">
        <f t="shared" si="69"/>
        <v>0.33333333333333331</v>
      </c>
      <c r="R170" s="3"/>
      <c r="S170" s="117"/>
      <c r="T170" s="254">
        <v>0</v>
      </c>
      <c r="U170" s="117"/>
      <c r="V170" s="196">
        <v>0.25</v>
      </c>
      <c r="W170" s="3"/>
      <c r="X170" s="117"/>
      <c r="Y170" s="254">
        <v>0</v>
      </c>
      <c r="Z170" s="9"/>
      <c r="AA170" s="196">
        <f t="shared" si="74"/>
        <v>17.666666666666668</v>
      </c>
    </row>
    <row r="171" spans="1:27" ht="57">
      <c r="A171" s="475"/>
      <c r="B171" s="205" t="s">
        <v>1023</v>
      </c>
      <c r="C171" s="117" t="s">
        <v>628</v>
      </c>
      <c r="D171" s="456" t="s">
        <v>629</v>
      </c>
      <c r="E171" s="117" t="s">
        <v>630</v>
      </c>
      <c r="F171" s="117" t="s">
        <v>732</v>
      </c>
      <c r="G171" s="453">
        <v>7</v>
      </c>
      <c r="H171" s="452">
        <v>0</v>
      </c>
      <c r="I171" s="7">
        <v>0</v>
      </c>
      <c r="J171" s="237">
        <v>0</v>
      </c>
      <c r="K171" s="117" t="s">
        <v>1024</v>
      </c>
      <c r="L171" s="447">
        <v>0</v>
      </c>
      <c r="M171" s="452">
        <v>0</v>
      </c>
      <c r="N171" s="7">
        <v>0</v>
      </c>
      <c r="O171" s="27">
        <v>0</v>
      </c>
      <c r="P171" s="117" t="s">
        <v>1025</v>
      </c>
      <c r="Q171" s="447">
        <v>0</v>
      </c>
      <c r="R171" s="7"/>
      <c r="S171" s="7"/>
      <c r="T171" s="254">
        <v>0</v>
      </c>
      <c r="U171" s="3"/>
      <c r="V171" s="196">
        <v>0</v>
      </c>
      <c r="W171" s="7"/>
      <c r="X171" s="7"/>
      <c r="Y171" s="254">
        <v>0</v>
      </c>
      <c r="Z171" s="3"/>
      <c r="AA171" s="196">
        <f t="shared" si="74"/>
        <v>0</v>
      </c>
    </row>
    <row r="172" spans="1:27" ht="308.25" customHeight="1">
      <c r="A172" s="475"/>
      <c r="B172" s="205" t="s">
        <v>1023</v>
      </c>
      <c r="C172" s="117" t="s">
        <v>628</v>
      </c>
      <c r="D172" s="456" t="s">
        <v>631</v>
      </c>
      <c r="E172" s="117" t="s">
        <v>799</v>
      </c>
      <c r="F172" s="117" t="s">
        <v>255</v>
      </c>
      <c r="G172" s="454" t="s">
        <v>1026</v>
      </c>
      <c r="H172" s="455">
        <v>425</v>
      </c>
      <c r="I172" s="109">
        <v>441</v>
      </c>
      <c r="J172" s="237">
        <v>0.96371882086167804</v>
      </c>
      <c r="K172" s="150" t="s">
        <v>1027</v>
      </c>
      <c r="L172" s="447">
        <v>0</v>
      </c>
      <c r="M172" s="455">
        <v>524</v>
      </c>
      <c r="N172" s="78">
        <v>547</v>
      </c>
      <c r="O172" s="27">
        <v>0.9579524680073126</v>
      </c>
      <c r="P172" s="150" t="s">
        <v>1028</v>
      </c>
      <c r="Q172" s="447">
        <v>0</v>
      </c>
      <c r="R172" s="134"/>
      <c r="S172" s="28"/>
      <c r="T172" s="254">
        <v>0</v>
      </c>
      <c r="U172" s="134"/>
      <c r="V172" s="196">
        <v>6.1714285714285715E-2</v>
      </c>
      <c r="W172" s="134"/>
      <c r="X172" s="134"/>
      <c r="Y172" s="254">
        <v>0</v>
      </c>
      <c r="Z172" s="133"/>
      <c r="AA172" s="196">
        <f t="shared" si="74"/>
        <v>2</v>
      </c>
    </row>
    <row r="173" spans="1:27" ht="108.75" customHeight="1">
      <c r="A173" s="475"/>
      <c r="B173" s="205" t="s">
        <v>1023</v>
      </c>
      <c r="C173" s="117" t="s">
        <v>628</v>
      </c>
      <c r="D173" s="456" t="s">
        <v>1029</v>
      </c>
      <c r="E173" s="117" t="s">
        <v>1030</v>
      </c>
      <c r="F173" s="117" t="s">
        <v>1031</v>
      </c>
      <c r="G173" s="454" t="s">
        <v>1032</v>
      </c>
      <c r="H173" s="450">
        <v>0</v>
      </c>
      <c r="I173" s="109">
        <v>0</v>
      </c>
      <c r="J173" s="237">
        <v>0</v>
      </c>
      <c r="K173" s="109" t="s">
        <v>1033</v>
      </c>
      <c r="L173" s="447">
        <v>0</v>
      </c>
      <c r="M173" s="452">
        <v>0</v>
      </c>
      <c r="N173" s="78">
        <v>0</v>
      </c>
      <c r="O173" s="27">
        <v>0</v>
      </c>
      <c r="P173" s="109" t="s">
        <v>1034</v>
      </c>
      <c r="Q173" s="447">
        <v>0</v>
      </c>
      <c r="R173" s="3"/>
      <c r="S173" s="438"/>
      <c r="T173" s="254">
        <v>0</v>
      </c>
      <c r="U173" s="134"/>
      <c r="V173" s="196">
        <v>0.13286046511627908</v>
      </c>
      <c r="W173" s="134"/>
      <c r="X173" s="28"/>
      <c r="Y173" s="254">
        <v>0</v>
      </c>
      <c r="Z173" s="134"/>
      <c r="AA173" s="196">
        <f t="shared" si="74"/>
        <v>1</v>
      </c>
    </row>
    <row r="174" spans="1:27" ht="57">
      <c r="A174" s="475"/>
      <c r="B174" s="205" t="s">
        <v>1023</v>
      </c>
      <c r="C174" s="117" t="s">
        <v>628</v>
      </c>
      <c r="D174" s="456" t="s">
        <v>633</v>
      </c>
      <c r="E174" s="117" t="s">
        <v>731</v>
      </c>
      <c r="F174" s="109" t="s">
        <v>1035</v>
      </c>
      <c r="G174" s="453">
        <v>1</v>
      </c>
      <c r="H174" s="455">
        <v>0</v>
      </c>
      <c r="I174" s="109">
        <v>0</v>
      </c>
      <c r="J174" s="237">
        <v>0</v>
      </c>
      <c r="K174" s="109" t="s">
        <v>1036</v>
      </c>
      <c r="L174" s="447">
        <v>0</v>
      </c>
      <c r="M174" s="455">
        <v>0</v>
      </c>
      <c r="N174" s="78">
        <v>0</v>
      </c>
      <c r="O174" s="27">
        <v>0</v>
      </c>
      <c r="P174" s="468" t="s">
        <v>1037</v>
      </c>
      <c r="Q174" s="447">
        <v>0</v>
      </c>
      <c r="R174" s="134"/>
      <c r="S174" s="28"/>
      <c r="T174" s="254">
        <v>0</v>
      </c>
      <c r="U174" s="134"/>
      <c r="V174" s="196">
        <v>1</v>
      </c>
      <c r="W174" s="134"/>
      <c r="X174" s="28"/>
      <c r="Y174" s="254">
        <v>0</v>
      </c>
      <c r="Z174" s="133"/>
      <c r="AA174" s="196">
        <f t="shared" si="74"/>
        <v>0</v>
      </c>
    </row>
    <row r="175" spans="1:27" ht="87" thickBot="1">
      <c r="A175" s="475"/>
      <c r="B175" s="458" t="s">
        <v>1023</v>
      </c>
      <c r="C175" s="467" t="s">
        <v>628</v>
      </c>
      <c r="D175" s="462" t="s">
        <v>1038</v>
      </c>
      <c r="E175" s="467" t="s">
        <v>1039</v>
      </c>
      <c r="F175" s="467" t="s">
        <v>1040</v>
      </c>
      <c r="G175" s="463" t="s">
        <v>755</v>
      </c>
      <c r="H175" s="466">
        <v>0</v>
      </c>
      <c r="I175" s="465">
        <v>0</v>
      </c>
      <c r="J175" s="457">
        <v>0</v>
      </c>
      <c r="K175" s="459" t="s">
        <v>1041</v>
      </c>
      <c r="L175" s="464">
        <v>0</v>
      </c>
      <c r="M175" s="466">
        <v>190</v>
      </c>
      <c r="N175" s="469">
        <v>190</v>
      </c>
      <c r="O175" s="460">
        <v>1</v>
      </c>
      <c r="P175" s="461" t="s">
        <v>1042</v>
      </c>
      <c r="Q175" s="464">
        <v>0</v>
      </c>
      <c r="R175" s="134"/>
      <c r="S175" s="134"/>
      <c r="T175" s="254">
        <v>0</v>
      </c>
      <c r="U175" s="134"/>
      <c r="V175" s="196">
        <v>2.4041516627833085E-3</v>
      </c>
      <c r="W175" s="134"/>
      <c r="X175" s="28"/>
      <c r="Y175" s="254">
        <v>0</v>
      </c>
      <c r="Z175" s="133"/>
      <c r="AA175" s="196">
        <f t="shared" si="74"/>
        <v>0</v>
      </c>
    </row>
    <row r="176" spans="1:27" ht="78.75" hidden="1" customHeight="1">
      <c r="A176" s="528" t="s">
        <v>753</v>
      </c>
      <c r="B176" s="362" t="s">
        <v>599</v>
      </c>
      <c r="C176" s="363" t="s">
        <v>585</v>
      </c>
      <c r="D176" s="364" t="s">
        <v>757</v>
      </c>
      <c r="E176" s="365" t="s">
        <v>758</v>
      </c>
      <c r="F176" s="366" t="s">
        <v>759</v>
      </c>
      <c r="G176" s="367">
        <v>11</v>
      </c>
      <c r="H176" s="368">
        <v>2</v>
      </c>
      <c r="I176" s="368">
        <v>2</v>
      </c>
      <c r="J176" s="369">
        <f>IFERROR((H176/I176),0)</f>
        <v>1</v>
      </c>
      <c r="K176" s="366" t="s">
        <v>902</v>
      </c>
      <c r="L176" s="370">
        <v>1</v>
      </c>
      <c r="M176" s="174">
        <v>3</v>
      </c>
      <c r="N176" s="174">
        <v>3</v>
      </c>
      <c r="O176" s="175">
        <f t="shared" ref="O176" si="75">IFERROR((M176/N176),0)</f>
        <v>1</v>
      </c>
      <c r="P176" s="176" t="s">
        <v>911</v>
      </c>
      <c r="Q176" s="177">
        <v>1</v>
      </c>
      <c r="R176" s="260"/>
      <c r="S176" s="260"/>
      <c r="T176" s="175">
        <f t="shared" ref="T176:T185" si="76">IFERROR((R176/S176),0)</f>
        <v>0</v>
      </c>
      <c r="U176" s="176"/>
      <c r="V176" s="177">
        <f t="shared" ref="V176:V199" si="77">IFERROR(IF(G176="Según demanda",(R176+M176+H176)/(I176+N176+S176),(R176+M176+H176)/G176),0)</f>
        <v>0.45454545454545453</v>
      </c>
      <c r="W176" s="7"/>
      <c r="X176" s="7"/>
      <c r="Y176" s="237">
        <f t="shared" ref="Y176" si="78">IFERROR((W176/X176),0)</f>
        <v>0</v>
      </c>
      <c r="Z176" s="3"/>
      <c r="AA176" s="196">
        <f t="shared" si="74"/>
        <v>0</v>
      </c>
    </row>
    <row r="177" spans="1:27" ht="90" hidden="1" customHeight="1">
      <c r="A177" s="528"/>
      <c r="B177" s="529" t="s">
        <v>635</v>
      </c>
      <c r="C177" s="371" t="s">
        <v>636</v>
      </c>
      <c r="D177" s="372" t="s">
        <v>637</v>
      </c>
      <c r="E177" s="373" t="s">
        <v>638</v>
      </c>
      <c r="F177" s="372" t="s">
        <v>647</v>
      </c>
      <c r="G177" s="374" t="s">
        <v>755</v>
      </c>
      <c r="H177" s="375">
        <v>3</v>
      </c>
      <c r="I177" s="375">
        <v>3</v>
      </c>
      <c r="J177" s="376">
        <v>1</v>
      </c>
      <c r="K177" s="377" t="s">
        <v>896</v>
      </c>
      <c r="L177" s="378">
        <v>1</v>
      </c>
      <c r="M177" s="178">
        <v>3</v>
      </c>
      <c r="N177" s="178">
        <v>3</v>
      </c>
      <c r="O177" s="179">
        <f>IFERROR((M177/N177),0)</f>
        <v>1</v>
      </c>
      <c r="P177" s="180" t="s">
        <v>917</v>
      </c>
      <c r="Q177" s="181">
        <v>1</v>
      </c>
      <c r="R177" s="261"/>
      <c r="S177" s="261"/>
      <c r="T177" s="179">
        <f t="shared" si="76"/>
        <v>0</v>
      </c>
      <c r="U177" s="262"/>
      <c r="V177" s="181">
        <v>1</v>
      </c>
      <c r="W177" s="7"/>
      <c r="X177" s="7"/>
      <c r="Y177" s="27">
        <f>IFERROR((W177/X177),0)</f>
        <v>0</v>
      </c>
      <c r="Z177" s="3"/>
      <c r="AA177" s="196">
        <f t="shared" si="74"/>
        <v>0</v>
      </c>
    </row>
    <row r="178" spans="1:27" ht="75" hidden="1" customHeight="1">
      <c r="A178" s="528"/>
      <c r="B178" s="530"/>
      <c r="C178" s="372" t="s">
        <v>884</v>
      </c>
      <c r="D178" s="372" t="s">
        <v>639</v>
      </c>
      <c r="E178" s="373" t="s">
        <v>640</v>
      </c>
      <c r="F178" s="372" t="s">
        <v>885</v>
      </c>
      <c r="G178" s="379" t="s">
        <v>670</v>
      </c>
      <c r="H178" s="380">
        <v>40</v>
      </c>
      <c r="I178" s="380">
        <v>40</v>
      </c>
      <c r="J178" s="381">
        <v>1</v>
      </c>
      <c r="K178" s="382" t="s">
        <v>886</v>
      </c>
      <c r="L178" s="383">
        <f t="shared" ref="L178:L184" si="79">IFERROR(IF(G178="Según demanda",H178/I178,H178/G178),0)</f>
        <v>1</v>
      </c>
      <c r="M178" s="178">
        <v>40</v>
      </c>
      <c r="N178" s="178">
        <v>40</v>
      </c>
      <c r="O178" s="179">
        <f t="shared" ref="O178:O186" si="80">IFERROR((M178/N178),0)</f>
        <v>1</v>
      </c>
      <c r="P178" s="180" t="s">
        <v>914</v>
      </c>
      <c r="Q178" s="181">
        <f t="shared" ref="Q178:Q180" si="81">IFERROR(IF(G178="Según demanda",(M178+H178)/(I178+N178),(M178+H178)/G178),0)</f>
        <v>1</v>
      </c>
      <c r="R178" s="263"/>
      <c r="S178" s="263"/>
      <c r="T178" s="264">
        <f t="shared" si="76"/>
        <v>0</v>
      </c>
      <c r="U178" s="265"/>
      <c r="V178" s="266">
        <f t="shared" si="77"/>
        <v>1</v>
      </c>
      <c r="W178" s="7"/>
      <c r="X178" s="7"/>
      <c r="Y178" s="27">
        <f t="shared" ref="Y178:Y193" si="82">IFERROR((W178/X178),0)</f>
        <v>0</v>
      </c>
      <c r="Z178" s="3"/>
      <c r="AA178" s="196">
        <f t="shared" si="74"/>
        <v>0</v>
      </c>
    </row>
    <row r="179" spans="1:27" ht="78.75" hidden="1" customHeight="1">
      <c r="A179" s="528"/>
      <c r="B179" s="530"/>
      <c r="C179" s="372" t="s">
        <v>641</v>
      </c>
      <c r="D179" s="372" t="s">
        <v>642</v>
      </c>
      <c r="E179" s="373" t="s">
        <v>643</v>
      </c>
      <c r="F179" s="384" t="s">
        <v>749</v>
      </c>
      <c r="G179" s="379" t="s">
        <v>755</v>
      </c>
      <c r="H179" s="380">
        <v>11</v>
      </c>
      <c r="I179" s="385">
        <v>11</v>
      </c>
      <c r="J179" s="381">
        <v>1</v>
      </c>
      <c r="K179" s="386" t="s">
        <v>900</v>
      </c>
      <c r="L179" s="383">
        <v>1</v>
      </c>
      <c r="M179" s="178">
        <v>55</v>
      </c>
      <c r="N179" s="178">
        <v>55</v>
      </c>
      <c r="O179" s="179">
        <f t="shared" si="80"/>
        <v>1</v>
      </c>
      <c r="P179" s="180" t="s">
        <v>915</v>
      </c>
      <c r="Q179" s="181">
        <v>1</v>
      </c>
      <c r="R179" s="267"/>
      <c r="S179" s="267"/>
      <c r="T179" s="268">
        <f t="shared" si="76"/>
        <v>0</v>
      </c>
      <c r="U179" s="269"/>
      <c r="V179" s="266">
        <f t="shared" si="77"/>
        <v>0</v>
      </c>
      <c r="W179" s="7"/>
      <c r="X179" s="7"/>
      <c r="Y179" s="27">
        <f t="shared" si="82"/>
        <v>0</v>
      </c>
      <c r="Z179" s="3"/>
      <c r="AA179" s="196">
        <f t="shared" si="74"/>
        <v>0</v>
      </c>
    </row>
    <row r="180" spans="1:27" ht="409.5" hidden="1">
      <c r="A180" s="528"/>
      <c r="B180" s="530"/>
      <c r="C180" s="387" t="s">
        <v>644</v>
      </c>
      <c r="D180" s="388" t="s">
        <v>645</v>
      </c>
      <c r="E180" s="389" t="s">
        <v>646</v>
      </c>
      <c r="F180" s="384" t="s">
        <v>750</v>
      </c>
      <c r="G180" s="379" t="s">
        <v>670</v>
      </c>
      <c r="H180" s="380">
        <v>370</v>
      </c>
      <c r="I180" s="380">
        <v>370</v>
      </c>
      <c r="J180" s="381">
        <f t="shared" ref="J180:J190" si="83">IFERROR((H180/I180),0)</f>
        <v>1</v>
      </c>
      <c r="K180" s="390" t="s">
        <v>901</v>
      </c>
      <c r="L180" s="383">
        <f t="shared" si="79"/>
        <v>1</v>
      </c>
      <c r="M180" s="178">
        <v>348</v>
      </c>
      <c r="N180" s="178">
        <v>348</v>
      </c>
      <c r="O180" s="179">
        <v>1</v>
      </c>
      <c r="P180" s="180" t="s">
        <v>916</v>
      </c>
      <c r="Q180" s="181">
        <f t="shared" si="81"/>
        <v>1</v>
      </c>
      <c r="R180" s="267"/>
      <c r="S180" s="267"/>
      <c r="T180" s="268">
        <f t="shared" si="76"/>
        <v>0</v>
      </c>
      <c r="U180" s="269"/>
      <c r="V180" s="266">
        <f t="shared" si="77"/>
        <v>1</v>
      </c>
      <c r="W180" s="7"/>
      <c r="X180" s="7"/>
      <c r="Y180" s="27"/>
      <c r="Z180" s="3"/>
      <c r="AA180" s="196">
        <f t="shared" si="74"/>
        <v>0</v>
      </c>
    </row>
    <row r="181" spans="1:27" ht="144" hidden="1">
      <c r="A181" s="528"/>
      <c r="B181" s="531"/>
      <c r="C181" s="387" t="s">
        <v>746</v>
      </c>
      <c r="D181" s="388" t="s">
        <v>747</v>
      </c>
      <c r="E181" s="389" t="s">
        <v>748</v>
      </c>
      <c r="F181" s="384" t="s">
        <v>751</v>
      </c>
      <c r="G181" s="379" t="s">
        <v>755</v>
      </c>
      <c r="H181" s="380">
        <v>0</v>
      </c>
      <c r="I181" s="385">
        <v>0</v>
      </c>
      <c r="J181" s="381">
        <v>1</v>
      </c>
      <c r="K181" s="390" t="s">
        <v>891</v>
      </c>
      <c r="L181" s="383">
        <v>1</v>
      </c>
      <c r="M181" s="178">
        <v>40</v>
      </c>
      <c r="N181" s="178">
        <v>40</v>
      </c>
      <c r="O181" s="179">
        <f t="shared" si="80"/>
        <v>1</v>
      </c>
      <c r="P181" s="424" t="s">
        <v>906</v>
      </c>
      <c r="Q181" s="181">
        <v>1</v>
      </c>
      <c r="R181" s="270"/>
      <c r="S181" s="270"/>
      <c r="T181" s="271">
        <f t="shared" si="76"/>
        <v>0</v>
      </c>
      <c r="U181" s="272"/>
      <c r="V181" s="273">
        <v>1</v>
      </c>
      <c r="W181" s="7"/>
      <c r="X181" s="7"/>
      <c r="Y181" s="27">
        <f t="shared" si="82"/>
        <v>0</v>
      </c>
      <c r="Z181" s="3"/>
      <c r="AA181" s="196">
        <f t="shared" si="74"/>
        <v>0</v>
      </c>
    </row>
    <row r="182" spans="1:27" ht="108" hidden="1">
      <c r="A182" s="528"/>
      <c r="B182" s="529" t="s">
        <v>648</v>
      </c>
      <c r="C182" s="391" t="s">
        <v>887</v>
      </c>
      <c r="D182" s="392" t="s">
        <v>888</v>
      </c>
      <c r="E182" s="393" t="s">
        <v>889</v>
      </c>
      <c r="F182" s="393" t="s">
        <v>890</v>
      </c>
      <c r="G182" s="394">
        <v>1</v>
      </c>
      <c r="H182" s="395">
        <v>1</v>
      </c>
      <c r="I182" s="396">
        <v>1</v>
      </c>
      <c r="J182" s="397">
        <f t="shared" si="83"/>
        <v>1</v>
      </c>
      <c r="K182" s="398" t="s">
        <v>892</v>
      </c>
      <c r="L182" s="399">
        <f t="shared" si="79"/>
        <v>1</v>
      </c>
      <c r="M182" s="182">
        <v>1</v>
      </c>
      <c r="N182" s="182">
        <v>1</v>
      </c>
      <c r="O182" s="183">
        <f t="shared" si="80"/>
        <v>1</v>
      </c>
      <c r="P182" s="423" t="s">
        <v>892</v>
      </c>
      <c r="Q182" s="185">
        <v>1</v>
      </c>
      <c r="R182" s="274"/>
      <c r="S182" s="274"/>
      <c r="T182" s="183">
        <f t="shared" si="76"/>
        <v>0</v>
      </c>
      <c r="U182" s="184"/>
      <c r="V182" s="185">
        <f t="shared" si="77"/>
        <v>2</v>
      </c>
      <c r="W182" s="7"/>
      <c r="X182" s="7"/>
      <c r="Y182" s="27"/>
      <c r="Z182" s="3"/>
      <c r="AA182" s="196">
        <f t="shared" si="74"/>
        <v>0</v>
      </c>
    </row>
    <row r="183" spans="1:27" ht="144" hidden="1">
      <c r="A183" s="528"/>
      <c r="B183" s="531"/>
      <c r="C183" s="393" t="s">
        <v>649</v>
      </c>
      <c r="D183" s="392" t="s">
        <v>650</v>
      </c>
      <c r="E183" s="400" t="s">
        <v>894</v>
      </c>
      <c r="F183" s="393" t="s">
        <v>893</v>
      </c>
      <c r="G183" s="394">
        <v>1</v>
      </c>
      <c r="H183" s="395">
        <v>1</v>
      </c>
      <c r="I183" s="396">
        <v>1</v>
      </c>
      <c r="J183" s="397">
        <f t="shared" si="83"/>
        <v>1</v>
      </c>
      <c r="K183" s="398" t="s">
        <v>895</v>
      </c>
      <c r="L183" s="399">
        <v>1</v>
      </c>
      <c r="M183" s="182">
        <v>1</v>
      </c>
      <c r="N183" s="182">
        <v>1</v>
      </c>
      <c r="O183" s="183">
        <f t="shared" si="80"/>
        <v>1</v>
      </c>
      <c r="P183" s="423" t="s">
        <v>895</v>
      </c>
      <c r="Q183" s="185">
        <v>1</v>
      </c>
      <c r="R183" s="274"/>
      <c r="S183" s="274"/>
      <c r="T183" s="183">
        <f t="shared" si="76"/>
        <v>0</v>
      </c>
      <c r="U183" s="184"/>
      <c r="V183" s="185">
        <f t="shared" si="77"/>
        <v>2</v>
      </c>
      <c r="W183" s="7"/>
      <c r="X183" s="7"/>
      <c r="Y183" s="27">
        <f t="shared" si="82"/>
        <v>0</v>
      </c>
      <c r="Z183" s="3"/>
      <c r="AA183" s="196">
        <f t="shared" si="74"/>
        <v>0</v>
      </c>
    </row>
    <row r="184" spans="1:27" ht="162" hidden="1">
      <c r="A184" s="528"/>
      <c r="B184" s="532" t="s">
        <v>651</v>
      </c>
      <c r="C184" s="410" t="s">
        <v>652</v>
      </c>
      <c r="D184" s="412" t="s">
        <v>653</v>
      </c>
      <c r="E184" s="413" t="s">
        <v>654</v>
      </c>
      <c r="F184" s="411" t="s">
        <v>754</v>
      </c>
      <c r="G184" s="414">
        <v>39</v>
      </c>
      <c r="H184" s="415">
        <v>39</v>
      </c>
      <c r="I184" s="415">
        <v>39</v>
      </c>
      <c r="J184" s="416">
        <v>1</v>
      </c>
      <c r="K184" s="417" t="s">
        <v>905</v>
      </c>
      <c r="L184" s="418">
        <f t="shared" si="79"/>
        <v>1</v>
      </c>
      <c r="M184" s="419">
        <v>650</v>
      </c>
      <c r="N184" s="419">
        <v>650</v>
      </c>
      <c r="O184" s="420">
        <v>1</v>
      </c>
      <c r="P184" s="296" t="s">
        <v>912</v>
      </c>
      <c r="Q184" s="287">
        <v>1</v>
      </c>
      <c r="R184" s="421"/>
      <c r="S184" s="421"/>
      <c r="T184" s="420">
        <f t="shared" si="76"/>
        <v>0</v>
      </c>
      <c r="U184" s="296"/>
      <c r="V184" s="287">
        <v>1</v>
      </c>
      <c r="W184" s="7"/>
      <c r="X184" s="7"/>
      <c r="Y184" s="27"/>
      <c r="Z184" s="3"/>
      <c r="AA184" s="196">
        <f t="shared" si="74"/>
        <v>0</v>
      </c>
    </row>
    <row r="185" spans="1:27" ht="180" hidden="1">
      <c r="A185" s="528"/>
      <c r="B185" s="533"/>
      <c r="C185" s="411" t="s">
        <v>655</v>
      </c>
      <c r="D185" s="412" t="s">
        <v>656</v>
      </c>
      <c r="E185" s="413" t="s">
        <v>654</v>
      </c>
      <c r="F185" s="411" t="s">
        <v>659</v>
      </c>
      <c r="G185" s="414" t="s">
        <v>755</v>
      </c>
      <c r="H185" s="415">
        <v>300</v>
      </c>
      <c r="I185" s="415">
        <v>300</v>
      </c>
      <c r="J185" s="416">
        <v>1</v>
      </c>
      <c r="K185" s="417" t="s">
        <v>903</v>
      </c>
      <c r="L185" s="418">
        <v>1</v>
      </c>
      <c r="M185" s="419">
        <v>955</v>
      </c>
      <c r="N185" s="419">
        <v>955</v>
      </c>
      <c r="O185" s="420">
        <f t="shared" si="80"/>
        <v>1</v>
      </c>
      <c r="P185" s="296" t="s">
        <v>913</v>
      </c>
      <c r="Q185" s="287">
        <v>1</v>
      </c>
      <c r="R185" s="421"/>
      <c r="S185" s="421"/>
      <c r="T185" s="420">
        <f t="shared" si="76"/>
        <v>0</v>
      </c>
      <c r="U185" s="296"/>
      <c r="V185" s="287">
        <f t="shared" si="77"/>
        <v>0</v>
      </c>
      <c r="W185" s="7"/>
      <c r="X185" s="7"/>
      <c r="Y185" s="27">
        <f t="shared" si="82"/>
        <v>0</v>
      </c>
      <c r="Z185" s="3"/>
      <c r="AA185" s="196">
        <f t="shared" si="74"/>
        <v>0</v>
      </c>
    </row>
    <row r="186" spans="1:27" ht="252" hidden="1">
      <c r="A186" s="528"/>
      <c r="B186" s="534"/>
      <c r="C186" s="411" t="s">
        <v>657</v>
      </c>
      <c r="D186" s="412" t="s">
        <v>658</v>
      </c>
      <c r="E186" s="411" t="s">
        <v>664</v>
      </c>
      <c r="F186" s="411" t="s">
        <v>660</v>
      </c>
      <c r="G186" s="414">
        <v>40</v>
      </c>
      <c r="H186" s="415">
        <v>40</v>
      </c>
      <c r="I186" s="415">
        <v>40</v>
      </c>
      <c r="J186" s="416">
        <v>1</v>
      </c>
      <c r="K186" s="422" t="s">
        <v>904</v>
      </c>
      <c r="L186" s="418">
        <v>1</v>
      </c>
      <c r="M186" s="419">
        <v>40</v>
      </c>
      <c r="N186" s="419">
        <v>40</v>
      </c>
      <c r="O186" s="420">
        <f t="shared" si="80"/>
        <v>1</v>
      </c>
      <c r="P186" s="425" t="s">
        <v>909</v>
      </c>
      <c r="Q186" s="287">
        <v>1</v>
      </c>
      <c r="R186" s="421"/>
      <c r="S186" s="421"/>
      <c r="T186" s="420">
        <v>1</v>
      </c>
      <c r="U186" s="296"/>
      <c r="V186" s="287">
        <v>1</v>
      </c>
      <c r="W186" s="7"/>
      <c r="X186" s="7"/>
      <c r="Y186" s="27">
        <f t="shared" si="82"/>
        <v>0</v>
      </c>
      <c r="Z186" s="3"/>
      <c r="AA186" s="26">
        <v>0.88</v>
      </c>
    </row>
    <row r="187" spans="1:27" ht="162" hidden="1">
      <c r="A187" s="528"/>
      <c r="B187" s="535" t="s">
        <v>661</v>
      </c>
      <c r="C187" s="401" t="s">
        <v>662</v>
      </c>
      <c r="D187" s="402" t="s">
        <v>663</v>
      </c>
      <c r="E187" s="622" t="s">
        <v>664</v>
      </c>
      <c r="F187" s="538" t="s">
        <v>752</v>
      </c>
      <c r="G187" s="403" t="s">
        <v>670</v>
      </c>
      <c r="H187" s="404">
        <v>749</v>
      </c>
      <c r="I187" s="404">
        <v>749</v>
      </c>
      <c r="J187" s="405">
        <f t="shared" si="83"/>
        <v>1</v>
      </c>
      <c r="K187" s="406" t="s">
        <v>897</v>
      </c>
      <c r="L187" s="407">
        <v>1</v>
      </c>
      <c r="M187" s="186">
        <v>1685</v>
      </c>
      <c r="N187" s="186">
        <v>1685</v>
      </c>
      <c r="O187" s="187">
        <v>0.99940688018979829</v>
      </c>
      <c r="P187" s="188" t="s">
        <v>897</v>
      </c>
      <c r="Q187" s="189">
        <v>1</v>
      </c>
      <c r="R187" s="275"/>
      <c r="S187" s="275"/>
      <c r="T187" s="276">
        <v>1</v>
      </c>
      <c r="U187" s="277"/>
      <c r="V187" s="278">
        <v>1</v>
      </c>
      <c r="W187" s="7"/>
      <c r="X187" s="7"/>
      <c r="Y187" s="27">
        <f t="shared" si="82"/>
        <v>0</v>
      </c>
      <c r="Z187" s="3"/>
      <c r="AA187" s="26">
        <v>0.7</v>
      </c>
    </row>
    <row r="188" spans="1:27" ht="162">
      <c r="A188" s="528"/>
      <c r="B188" s="536"/>
      <c r="C188" s="401" t="s">
        <v>662</v>
      </c>
      <c r="D188" s="402" t="s">
        <v>663</v>
      </c>
      <c r="E188" s="623"/>
      <c r="F188" s="539"/>
      <c r="G188" s="403" t="s">
        <v>755</v>
      </c>
      <c r="H188" s="404">
        <v>112</v>
      </c>
      <c r="I188" s="404">
        <v>112</v>
      </c>
      <c r="J188" s="405">
        <f t="shared" si="83"/>
        <v>1</v>
      </c>
      <c r="K188" s="408" t="s">
        <v>898</v>
      </c>
      <c r="L188" s="407">
        <v>1</v>
      </c>
      <c r="M188" s="186">
        <v>201</v>
      </c>
      <c r="N188" s="186">
        <v>201</v>
      </c>
      <c r="O188" s="187">
        <v>1</v>
      </c>
      <c r="P188" s="188" t="s">
        <v>910</v>
      </c>
      <c r="Q188" s="189">
        <v>1</v>
      </c>
      <c r="R188" s="275"/>
      <c r="S188" s="275"/>
      <c r="T188" s="276">
        <v>1</v>
      </c>
      <c r="U188" s="277"/>
      <c r="V188" s="278">
        <v>1</v>
      </c>
      <c r="W188" s="7"/>
      <c r="X188" s="7"/>
      <c r="Y188" s="27">
        <f t="shared" si="82"/>
        <v>0</v>
      </c>
      <c r="Z188" s="3"/>
      <c r="AA188" s="673">
        <f t="shared" ref="AA188:AA211" si="84">IFERROR(IF(G202="Según demanda",(W202+R202+M202+H202)/(I202+N202+S202+X202),(W202+R202+M202+H202)/G202),0)</f>
        <v>0</v>
      </c>
    </row>
    <row r="189" spans="1:27" ht="198">
      <c r="A189" s="528"/>
      <c r="B189" s="537"/>
      <c r="C189" s="401" t="s">
        <v>662</v>
      </c>
      <c r="D189" s="402" t="s">
        <v>663</v>
      </c>
      <c r="E189" s="409" t="s">
        <v>664</v>
      </c>
      <c r="F189" s="540"/>
      <c r="G189" s="403" t="s">
        <v>756</v>
      </c>
      <c r="H189" s="404">
        <v>3584</v>
      </c>
      <c r="I189" s="404">
        <v>3584</v>
      </c>
      <c r="J189" s="405">
        <f t="shared" si="83"/>
        <v>1</v>
      </c>
      <c r="K189" s="408" t="s">
        <v>899</v>
      </c>
      <c r="L189" s="407">
        <v>1</v>
      </c>
      <c r="M189" s="186">
        <v>4118</v>
      </c>
      <c r="N189" s="186">
        <v>4118</v>
      </c>
      <c r="O189" s="187">
        <v>1</v>
      </c>
      <c r="P189" s="188" t="s">
        <v>899</v>
      </c>
      <c r="Q189" s="426">
        <v>1</v>
      </c>
      <c r="R189" s="275"/>
      <c r="S189" s="275"/>
      <c r="T189" s="279">
        <v>1</v>
      </c>
      <c r="U189" s="277"/>
      <c r="V189" s="278">
        <v>1</v>
      </c>
      <c r="W189" s="7"/>
      <c r="X189" s="7"/>
      <c r="Y189" s="27">
        <f t="shared" si="82"/>
        <v>0</v>
      </c>
      <c r="Z189" s="3"/>
      <c r="AA189" s="673">
        <f t="shared" si="84"/>
        <v>0</v>
      </c>
    </row>
    <row r="190" spans="1:27" ht="78.75">
      <c r="A190" s="528"/>
      <c r="B190" s="344" t="s">
        <v>679</v>
      </c>
      <c r="C190" s="345" t="s">
        <v>680</v>
      </c>
      <c r="D190" s="346" t="s">
        <v>827</v>
      </c>
      <c r="E190" s="343" t="s">
        <v>665</v>
      </c>
      <c r="F190" s="343" t="s">
        <v>828</v>
      </c>
      <c r="G190" s="347">
        <v>2</v>
      </c>
      <c r="H190" s="280"/>
      <c r="I190" s="281"/>
      <c r="J190" s="120">
        <f t="shared" si="83"/>
        <v>0</v>
      </c>
      <c r="K190" s="282"/>
      <c r="L190" s="283">
        <v>0.25</v>
      </c>
      <c r="M190" s="243"/>
      <c r="N190" s="243"/>
      <c r="O190" s="136"/>
      <c r="P190" s="243"/>
      <c r="Q190" s="136">
        <v>0.75</v>
      </c>
      <c r="R190" s="284"/>
      <c r="S190" s="284"/>
      <c r="T190" s="285">
        <v>0</v>
      </c>
      <c r="U190" s="286"/>
      <c r="V190" s="287">
        <f t="shared" si="77"/>
        <v>0</v>
      </c>
      <c r="W190" s="117"/>
      <c r="X190" s="117"/>
      <c r="Y190" s="288">
        <f t="shared" si="82"/>
        <v>0</v>
      </c>
      <c r="Z190" s="138"/>
      <c r="AA190" s="673">
        <f t="shared" si="84"/>
        <v>0</v>
      </c>
    </row>
    <row r="191" spans="1:27" ht="90">
      <c r="A191" s="528"/>
      <c r="B191" s="344" t="s">
        <v>679</v>
      </c>
      <c r="C191" s="343" t="s">
        <v>681</v>
      </c>
      <c r="D191" s="348" t="s">
        <v>682</v>
      </c>
      <c r="E191" s="343" t="s">
        <v>665</v>
      </c>
      <c r="F191" s="343" t="s">
        <v>683</v>
      </c>
      <c r="G191" s="347">
        <v>1</v>
      </c>
      <c r="H191" s="280"/>
      <c r="I191" s="281"/>
      <c r="J191" s="120">
        <v>0</v>
      </c>
      <c r="K191" s="282"/>
      <c r="L191" s="283">
        <v>0</v>
      </c>
      <c r="M191" s="243"/>
      <c r="N191" s="243"/>
      <c r="O191" s="136">
        <v>0.25</v>
      </c>
      <c r="P191" s="243" t="s">
        <v>907</v>
      </c>
      <c r="Q191" s="136">
        <v>0.75</v>
      </c>
      <c r="R191" s="284"/>
      <c r="S191" s="284"/>
      <c r="T191" s="285">
        <v>0</v>
      </c>
      <c r="U191" s="284"/>
      <c r="V191" s="287">
        <f t="shared" si="77"/>
        <v>0</v>
      </c>
      <c r="W191" s="117"/>
      <c r="X191" s="117"/>
      <c r="Y191" s="288">
        <f t="shared" si="82"/>
        <v>0</v>
      </c>
      <c r="Z191" s="139"/>
      <c r="AA191" s="673">
        <f t="shared" si="84"/>
        <v>0</v>
      </c>
    </row>
    <row r="192" spans="1:27" ht="75">
      <c r="A192" s="528"/>
      <c r="B192" s="344" t="s">
        <v>679</v>
      </c>
      <c r="C192" s="343" t="s">
        <v>684</v>
      </c>
      <c r="D192" s="349" t="s">
        <v>829</v>
      </c>
      <c r="E192" s="343" t="s">
        <v>665</v>
      </c>
      <c r="F192" s="343" t="s">
        <v>828</v>
      </c>
      <c r="G192" s="347">
        <v>2</v>
      </c>
      <c r="H192" s="280"/>
      <c r="I192" s="281"/>
      <c r="J192" s="120">
        <v>0</v>
      </c>
      <c r="K192" s="282"/>
      <c r="L192" s="283">
        <v>0</v>
      </c>
      <c r="M192" s="243"/>
      <c r="N192" s="243"/>
      <c r="O192" s="136">
        <v>0.25</v>
      </c>
      <c r="P192" s="243"/>
      <c r="Q192" s="136">
        <v>0.75</v>
      </c>
      <c r="R192" s="284"/>
      <c r="S192" s="284"/>
      <c r="T192" s="285">
        <v>0</v>
      </c>
      <c r="U192" s="284"/>
      <c r="V192" s="287">
        <f t="shared" si="77"/>
        <v>0</v>
      </c>
      <c r="W192" s="117"/>
      <c r="X192" s="117"/>
      <c r="Y192" s="288">
        <f t="shared" si="82"/>
        <v>0</v>
      </c>
      <c r="Z192" s="137"/>
      <c r="AA192" s="673">
        <f t="shared" si="84"/>
        <v>0</v>
      </c>
    </row>
    <row r="193" spans="1:27" ht="78.75">
      <c r="A193" s="528"/>
      <c r="B193" s="344" t="s">
        <v>679</v>
      </c>
      <c r="C193" s="350" t="s">
        <v>685</v>
      </c>
      <c r="D193" s="351" t="s">
        <v>830</v>
      </c>
      <c r="E193" s="343" t="s">
        <v>665</v>
      </c>
      <c r="F193" s="343" t="s">
        <v>686</v>
      </c>
      <c r="G193" s="347">
        <v>2</v>
      </c>
      <c r="H193" s="280"/>
      <c r="I193" s="281"/>
      <c r="J193" s="120">
        <v>0</v>
      </c>
      <c r="K193" s="282"/>
      <c r="L193" s="283">
        <v>0</v>
      </c>
      <c r="M193" s="243"/>
      <c r="N193" s="243"/>
      <c r="O193" s="136">
        <v>0.25</v>
      </c>
      <c r="P193" s="243" t="s">
        <v>908</v>
      </c>
      <c r="Q193" s="136">
        <v>0.75</v>
      </c>
      <c r="R193" s="289"/>
      <c r="S193" s="290"/>
      <c r="T193" s="291">
        <v>0</v>
      </c>
      <c r="U193" s="292"/>
      <c r="V193" s="287">
        <f t="shared" si="77"/>
        <v>0</v>
      </c>
      <c r="W193" s="134"/>
      <c r="X193" s="28"/>
      <c r="Y193" s="27">
        <f t="shared" si="82"/>
        <v>0</v>
      </c>
      <c r="Z193" s="139"/>
      <c r="AA193" s="673">
        <f t="shared" si="84"/>
        <v>0</v>
      </c>
    </row>
    <row r="194" spans="1:27" ht="105">
      <c r="A194" s="528"/>
      <c r="B194" s="344" t="s">
        <v>679</v>
      </c>
      <c r="C194" s="343" t="s">
        <v>687</v>
      </c>
      <c r="D194" s="352" t="s">
        <v>831</v>
      </c>
      <c r="E194" s="343" t="s">
        <v>665</v>
      </c>
      <c r="F194" s="353" t="s">
        <v>832</v>
      </c>
      <c r="G194" s="347">
        <v>2</v>
      </c>
      <c r="H194" s="280"/>
      <c r="I194" s="281"/>
      <c r="J194" s="120">
        <v>0</v>
      </c>
      <c r="K194" s="282"/>
      <c r="L194" s="283">
        <v>0</v>
      </c>
      <c r="M194" s="243"/>
      <c r="N194" s="243"/>
      <c r="O194" s="136"/>
      <c r="P194" s="243"/>
      <c r="Q194" s="136">
        <v>0.75</v>
      </c>
      <c r="R194" s="289"/>
      <c r="S194" s="293"/>
      <c r="T194" s="291">
        <v>0</v>
      </c>
      <c r="U194" s="292"/>
      <c r="V194" s="294">
        <f t="shared" si="77"/>
        <v>0</v>
      </c>
      <c r="W194" s="135"/>
      <c r="X194" s="199"/>
      <c r="Y194" s="27">
        <v>1.58</v>
      </c>
      <c r="Z194" s="126"/>
      <c r="AA194" s="673">
        <f t="shared" si="84"/>
        <v>0</v>
      </c>
    </row>
    <row r="195" spans="1:27" ht="150.75">
      <c r="A195" s="528"/>
      <c r="B195" s="344" t="s">
        <v>688</v>
      </c>
      <c r="C195" s="354" t="s">
        <v>689</v>
      </c>
      <c r="D195" s="352" t="s">
        <v>833</v>
      </c>
      <c r="E195" s="343" t="s">
        <v>665</v>
      </c>
      <c r="F195" s="353" t="s">
        <v>834</v>
      </c>
      <c r="G195" s="347">
        <v>4</v>
      </c>
      <c r="H195" s="280"/>
      <c r="I195" s="281"/>
      <c r="J195" s="120">
        <v>1</v>
      </c>
      <c r="K195" s="282"/>
      <c r="L195" s="283">
        <v>0.25</v>
      </c>
      <c r="M195" s="243"/>
      <c r="N195" s="243"/>
      <c r="O195" s="136">
        <v>1</v>
      </c>
      <c r="P195" s="243"/>
      <c r="Q195" s="136">
        <f t="shared" ref="Q195:Q201" si="85">IFERROR(IF(G195="Según demanda",(M195+H195)/(I195+N195),(M195+H195)/G195),0)</f>
        <v>0</v>
      </c>
      <c r="R195" s="289"/>
      <c r="S195" s="293"/>
      <c r="T195" s="291">
        <v>1</v>
      </c>
      <c r="U195" s="292"/>
      <c r="V195" s="294">
        <f t="shared" si="77"/>
        <v>0</v>
      </c>
      <c r="W195" s="3"/>
      <c r="X195" s="199"/>
      <c r="Y195" s="27">
        <v>1</v>
      </c>
      <c r="Z195" s="126"/>
      <c r="AA195" s="673">
        <f t="shared" si="84"/>
        <v>0</v>
      </c>
    </row>
    <row r="196" spans="1:27" ht="270.75">
      <c r="A196" s="528"/>
      <c r="B196" s="355" t="s">
        <v>667</v>
      </c>
      <c r="C196" s="343" t="s">
        <v>690</v>
      </c>
      <c r="D196" s="356" t="s">
        <v>835</v>
      </c>
      <c r="E196" s="343" t="s">
        <v>665</v>
      </c>
      <c r="F196" s="343" t="s">
        <v>666</v>
      </c>
      <c r="G196" s="357">
        <v>4</v>
      </c>
      <c r="H196" s="280"/>
      <c r="I196" s="281"/>
      <c r="J196" s="120">
        <v>1</v>
      </c>
      <c r="K196" s="295"/>
      <c r="L196" s="283">
        <v>0.25</v>
      </c>
      <c r="M196" s="243"/>
      <c r="N196" s="142"/>
      <c r="O196" s="143">
        <v>1</v>
      </c>
      <c r="P196" s="245"/>
      <c r="Q196" s="140" t="s">
        <v>760</v>
      </c>
      <c r="R196" s="289"/>
      <c r="S196" s="293"/>
      <c r="T196" s="291">
        <v>1</v>
      </c>
      <c r="U196" s="292"/>
      <c r="V196" s="294">
        <f t="shared" si="77"/>
        <v>0</v>
      </c>
      <c r="W196" s="3"/>
      <c r="X196" s="199"/>
      <c r="Y196" s="27">
        <v>1.2950819672131149</v>
      </c>
      <c r="Z196" s="79"/>
      <c r="AA196" s="673">
        <f t="shared" si="84"/>
        <v>0</v>
      </c>
    </row>
    <row r="197" spans="1:27" ht="165">
      <c r="A197" s="528"/>
      <c r="B197" s="355" t="s">
        <v>667</v>
      </c>
      <c r="C197" s="343" t="s">
        <v>690</v>
      </c>
      <c r="D197" s="356" t="s">
        <v>836</v>
      </c>
      <c r="E197" s="343" t="s">
        <v>665</v>
      </c>
      <c r="F197" s="343" t="s">
        <v>837</v>
      </c>
      <c r="G197" s="357">
        <v>3</v>
      </c>
      <c r="H197" s="280"/>
      <c r="I197" s="281"/>
      <c r="J197" s="120">
        <v>1</v>
      </c>
      <c r="K197" s="295"/>
      <c r="L197" s="283">
        <v>0.33</v>
      </c>
      <c r="M197" s="243"/>
      <c r="N197" s="142"/>
      <c r="O197" s="143">
        <f t="shared" ref="O197:O205" si="86">IFERROR((M197/N197),0)</f>
        <v>0</v>
      </c>
      <c r="P197" s="245"/>
      <c r="Q197" s="140">
        <f t="shared" si="85"/>
        <v>0</v>
      </c>
      <c r="R197" s="296"/>
      <c r="S197" s="293"/>
      <c r="T197" s="291">
        <v>1</v>
      </c>
      <c r="U197" s="292"/>
      <c r="V197" s="294">
        <f t="shared" si="77"/>
        <v>0</v>
      </c>
      <c r="W197" s="3"/>
      <c r="X197" s="199"/>
      <c r="Y197" s="27">
        <v>0.76842105263157889</v>
      </c>
      <c r="Z197" s="79"/>
      <c r="AA197" s="673">
        <f t="shared" si="84"/>
        <v>0</v>
      </c>
    </row>
    <row r="198" spans="1:27" ht="75">
      <c r="A198" s="528"/>
      <c r="B198" s="355" t="s">
        <v>667</v>
      </c>
      <c r="C198" s="343" t="s">
        <v>691</v>
      </c>
      <c r="D198" s="358" t="s">
        <v>838</v>
      </c>
      <c r="E198" s="343" t="s">
        <v>665</v>
      </c>
      <c r="F198" s="343" t="s">
        <v>828</v>
      </c>
      <c r="G198" s="357">
        <v>2</v>
      </c>
      <c r="H198" s="280"/>
      <c r="I198" s="281"/>
      <c r="J198" s="120">
        <v>0</v>
      </c>
      <c r="K198" s="295"/>
      <c r="L198" s="283">
        <v>0</v>
      </c>
      <c r="M198" s="243"/>
      <c r="N198" s="142"/>
      <c r="O198" s="143">
        <f t="shared" si="86"/>
        <v>0</v>
      </c>
      <c r="P198" s="245"/>
      <c r="Q198" s="140">
        <f t="shared" si="85"/>
        <v>0</v>
      </c>
      <c r="R198" s="289"/>
      <c r="S198" s="293"/>
      <c r="T198" s="291">
        <v>1</v>
      </c>
      <c r="U198" s="292"/>
      <c r="V198" s="294">
        <f t="shared" si="77"/>
        <v>0</v>
      </c>
      <c r="W198" s="135"/>
      <c r="X198" s="199"/>
      <c r="Y198" s="27">
        <v>1.2</v>
      </c>
      <c r="Z198" s="79"/>
      <c r="AA198" s="673">
        <f t="shared" si="84"/>
        <v>0</v>
      </c>
    </row>
    <row r="199" spans="1:27" ht="75">
      <c r="A199" s="528"/>
      <c r="B199" s="355" t="s">
        <v>692</v>
      </c>
      <c r="C199" s="343" t="s">
        <v>691</v>
      </c>
      <c r="D199" s="359" t="s">
        <v>839</v>
      </c>
      <c r="E199" s="343" t="s">
        <v>665</v>
      </c>
      <c r="F199" s="343" t="s">
        <v>669</v>
      </c>
      <c r="G199" s="357">
        <v>2</v>
      </c>
      <c r="H199" s="280"/>
      <c r="I199" s="281"/>
      <c r="J199" s="120">
        <v>1</v>
      </c>
      <c r="K199" s="295"/>
      <c r="L199" s="283">
        <v>1</v>
      </c>
      <c r="M199" s="243"/>
      <c r="N199" s="142"/>
      <c r="O199" s="143">
        <f t="shared" si="86"/>
        <v>0</v>
      </c>
      <c r="P199" s="245"/>
      <c r="Q199" s="140">
        <f t="shared" si="85"/>
        <v>0</v>
      </c>
      <c r="R199" s="289"/>
      <c r="S199" s="293"/>
      <c r="T199" s="291">
        <v>1</v>
      </c>
      <c r="U199" s="292"/>
      <c r="V199" s="294">
        <f t="shared" si="77"/>
        <v>0</v>
      </c>
      <c r="W199" s="3"/>
      <c r="X199" s="199"/>
      <c r="Y199" s="27">
        <v>2.0499999999999998</v>
      </c>
      <c r="Z199" s="117"/>
      <c r="AA199" s="673">
        <f t="shared" si="84"/>
        <v>0</v>
      </c>
    </row>
    <row r="200" spans="1:27" ht="60">
      <c r="A200" s="528"/>
      <c r="B200" s="355" t="s">
        <v>668</v>
      </c>
      <c r="C200" s="523" t="s">
        <v>693</v>
      </c>
      <c r="D200" s="360" t="s">
        <v>840</v>
      </c>
      <c r="E200" s="343" t="s">
        <v>665</v>
      </c>
      <c r="F200" s="343" t="s">
        <v>669</v>
      </c>
      <c r="G200" s="357">
        <v>1</v>
      </c>
      <c r="H200" s="280"/>
      <c r="I200" s="281"/>
      <c r="J200" s="120">
        <v>1</v>
      </c>
      <c r="K200" s="295"/>
      <c r="L200" s="283">
        <v>1</v>
      </c>
      <c r="M200" s="243"/>
      <c r="N200" s="144"/>
      <c r="O200" s="143">
        <f t="shared" si="86"/>
        <v>0</v>
      </c>
      <c r="P200" s="245"/>
      <c r="Q200" s="140">
        <f t="shared" si="85"/>
        <v>0</v>
      </c>
      <c r="R200" s="289"/>
      <c r="S200" s="293"/>
      <c r="T200" s="291">
        <v>0</v>
      </c>
      <c r="U200" s="292"/>
      <c r="V200" s="294">
        <v>1</v>
      </c>
      <c r="W200" s="3"/>
      <c r="X200" s="145"/>
      <c r="Y200" s="27">
        <v>3.3</v>
      </c>
      <c r="Z200" s="117"/>
      <c r="AA200" s="673">
        <f t="shared" si="84"/>
        <v>0</v>
      </c>
    </row>
    <row r="201" spans="1:27" ht="47.25">
      <c r="A201" s="528"/>
      <c r="B201" s="355" t="s">
        <v>668</v>
      </c>
      <c r="C201" s="524"/>
      <c r="D201" s="361" t="s">
        <v>841</v>
      </c>
      <c r="E201" s="343" t="s">
        <v>665</v>
      </c>
      <c r="F201" s="343" t="s">
        <v>669</v>
      </c>
      <c r="G201" s="357">
        <v>1</v>
      </c>
      <c r="H201" s="280"/>
      <c r="I201" s="281"/>
      <c r="J201" s="120">
        <v>1</v>
      </c>
      <c r="K201" s="295"/>
      <c r="L201" s="283">
        <v>0</v>
      </c>
      <c r="M201" s="243"/>
      <c r="N201" s="142"/>
      <c r="O201" s="143">
        <f t="shared" si="86"/>
        <v>0</v>
      </c>
      <c r="P201" s="245"/>
      <c r="Q201" s="140">
        <f t="shared" si="85"/>
        <v>0</v>
      </c>
      <c r="R201" s="289"/>
      <c r="S201" s="293"/>
      <c r="T201" s="291">
        <v>0</v>
      </c>
      <c r="U201" s="292"/>
      <c r="V201" s="294">
        <v>0.5</v>
      </c>
      <c r="W201" s="3"/>
      <c r="X201" s="199"/>
      <c r="Y201" s="27">
        <v>3.3</v>
      </c>
      <c r="Z201" s="117"/>
      <c r="AA201" s="673">
        <f t="shared" si="84"/>
        <v>0</v>
      </c>
    </row>
    <row r="202" spans="1:27" ht="72">
      <c r="A202" s="660" t="s">
        <v>753</v>
      </c>
      <c r="B202" s="661" t="s">
        <v>599</v>
      </c>
      <c r="C202" s="662" t="s">
        <v>585</v>
      </c>
      <c r="D202" s="663" t="s">
        <v>757</v>
      </c>
      <c r="E202" s="664" t="s">
        <v>758</v>
      </c>
      <c r="F202" s="665" t="s">
        <v>759</v>
      </c>
      <c r="G202" s="666">
        <v>12</v>
      </c>
      <c r="H202" s="667"/>
      <c r="I202" s="667"/>
      <c r="J202" s="668">
        <f>IFERROR((H202/I202),0)</f>
        <v>0</v>
      </c>
      <c r="K202" s="665"/>
      <c r="L202" s="668">
        <f>IFERROR(IF(G202="Según demanda",H202/I202,H202/G202),0)</f>
        <v>0</v>
      </c>
      <c r="M202" s="667"/>
      <c r="N202" s="667"/>
      <c r="O202" s="668">
        <f t="shared" si="86"/>
        <v>0</v>
      </c>
      <c r="P202" s="665"/>
      <c r="Q202" s="669">
        <f>IFERROR(IF(G202="Según demanda",(M202+H202)/(I202+N202),(M202+H202)/G202),0)</f>
        <v>0</v>
      </c>
      <c r="R202" s="670"/>
      <c r="S202" s="670"/>
      <c r="T202" s="668">
        <f t="shared" ref="T202:T211" si="87">IFERROR((R202/S202),0)</f>
        <v>0</v>
      </c>
      <c r="U202" s="665"/>
      <c r="V202" s="669">
        <f>IFERROR(IF(G202="Según demanda",(R202+M202+H202)/(I202+N202+S202),(R202+M202+H202)/G202),0)</f>
        <v>0</v>
      </c>
      <c r="W202" s="671"/>
      <c r="X202" s="671"/>
      <c r="Y202" s="672">
        <f t="shared" ref="Y202:Y205" si="88">IFERROR((W202/X202),0)</f>
        <v>0</v>
      </c>
      <c r="Z202" s="663"/>
      <c r="AA202" s="673">
        <f t="shared" si="84"/>
        <v>0.5</v>
      </c>
    </row>
    <row r="203" spans="1:27" ht="89.25">
      <c r="A203" s="674"/>
      <c r="B203" s="675" t="s">
        <v>635</v>
      </c>
      <c r="C203" s="676" t="s">
        <v>636</v>
      </c>
      <c r="D203" s="677" t="s">
        <v>637</v>
      </c>
      <c r="E203" s="678" t="s">
        <v>638</v>
      </c>
      <c r="F203" s="677" t="s">
        <v>647</v>
      </c>
      <c r="G203" s="679" t="s">
        <v>755</v>
      </c>
      <c r="H203" s="680"/>
      <c r="I203" s="680"/>
      <c r="J203" s="681">
        <v>1</v>
      </c>
      <c r="K203" s="682"/>
      <c r="L203" s="681">
        <v>1</v>
      </c>
      <c r="M203" s="680"/>
      <c r="N203" s="680"/>
      <c r="O203" s="681">
        <f t="shared" si="86"/>
        <v>0</v>
      </c>
      <c r="P203" s="683"/>
      <c r="Q203" s="684">
        <v>1</v>
      </c>
      <c r="R203" s="685"/>
      <c r="S203" s="685"/>
      <c r="T203" s="681">
        <f t="shared" si="87"/>
        <v>0</v>
      </c>
      <c r="U203" s="686"/>
      <c r="V203" s="684">
        <v>1</v>
      </c>
      <c r="W203" s="671"/>
      <c r="X203" s="671"/>
      <c r="Y203" s="687">
        <f t="shared" si="88"/>
        <v>0</v>
      </c>
      <c r="Z203" s="663"/>
      <c r="AA203" s="673">
        <f t="shared" si="84"/>
        <v>0.5</v>
      </c>
    </row>
    <row r="204" spans="1:27" ht="114.75">
      <c r="A204" s="674"/>
      <c r="B204" s="674"/>
      <c r="C204" s="677" t="s">
        <v>1057</v>
      </c>
      <c r="D204" s="677" t="s">
        <v>639</v>
      </c>
      <c r="E204" s="678" t="s">
        <v>640</v>
      </c>
      <c r="F204" s="677" t="s">
        <v>1058</v>
      </c>
      <c r="G204" s="679" t="s">
        <v>670</v>
      </c>
      <c r="H204" s="680"/>
      <c r="I204" s="680"/>
      <c r="J204" s="681">
        <v>1</v>
      </c>
      <c r="K204" s="688"/>
      <c r="L204" s="681">
        <f>IFERROR(IF(G204="Según demanda",H204/I204,H204/G204),0)</f>
        <v>0</v>
      </c>
      <c r="M204" s="680"/>
      <c r="N204" s="680"/>
      <c r="O204" s="681">
        <f t="shared" si="86"/>
        <v>0</v>
      </c>
      <c r="P204" s="683"/>
      <c r="Q204" s="684">
        <f>IFERROR(IF(G204="Según demanda",(M204+H204)/(I204+N204),(M204+H204)/G204),0)</f>
        <v>0</v>
      </c>
      <c r="R204" s="689"/>
      <c r="S204" s="689"/>
      <c r="T204" s="690">
        <f t="shared" si="87"/>
        <v>0</v>
      </c>
      <c r="U204" s="691"/>
      <c r="V204" s="692">
        <f t="shared" ref="V204:V206" si="89">IFERROR(IF(G204="Según demanda",(R204+M204+H204)/(I204+N204+S204),(R204+M204+H204)/G204),0)</f>
        <v>0</v>
      </c>
      <c r="W204" s="671"/>
      <c r="X204" s="671"/>
      <c r="Y204" s="687">
        <f t="shared" si="88"/>
        <v>0</v>
      </c>
      <c r="Z204" s="663"/>
      <c r="AA204" s="673">
        <f t="shared" si="84"/>
        <v>0.5</v>
      </c>
    </row>
    <row r="205" spans="1:27" ht="127.5">
      <c r="A205" s="674"/>
      <c r="B205" s="674"/>
      <c r="C205" s="677" t="s">
        <v>641</v>
      </c>
      <c r="D205" s="677" t="s">
        <v>642</v>
      </c>
      <c r="E205" s="678" t="s">
        <v>643</v>
      </c>
      <c r="F205" s="693" t="s">
        <v>749</v>
      </c>
      <c r="G205" s="679" t="s">
        <v>755</v>
      </c>
      <c r="H205" s="680"/>
      <c r="I205" s="694"/>
      <c r="J205" s="681">
        <v>1</v>
      </c>
      <c r="K205" s="683"/>
      <c r="L205" s="681">
        <v>1</v>
      </c>
      <c r="M205" s="680"/>
      <c r="N205" s="680"/>
      <c r="O205" s="681">
        <f t="shared" si="86"/>
        <v>0</v>
      </c>
      <c r="P205" s="683"/>
      <c r="Q205" s="684">
        <v>1</v>
      </c>
      <c r="R205" s="689"/>
      <c r="S205" s="689"/>
      <c r="T205" s="690">
        <f t="shared" si="87"/>
        <v>0</v>
      </c>
      <c r="U205" s="691"/>
      <c r="V205" s="692">
        <f t="shared" si="89"/>
        <v>0</v>
      </c>
      <c r="W205" s="671"/>
      <c r="X205" s="671"/>
      <c r="Y205" s="687">
        <f t="shared" si="88"/>
        <v>0</v>
      </c>
      <c r="Z205" s="663"/>
      <c r="AA205" s="673">
        <f t="shared" si="84"/>
        <v>1</v>
      </c>
    </row>
    <row r="206" spans="1:27" ht="114.75">
      <c r="A206" s="674"/>
      <c r="B206" s="674"/>
      <c r="C206" s="695" t="s">
        <v>644</v>
      </c>
      <c r="D206" s="696" t="s">
        <v>645</v>
      </c>
      <c r="E206" s="693" t="s">
        <v>646</v>
      </c>
      <c r="F206" s="693" t="s">
        <v>750</v>
      </c>
      <c r="G206" s="679" t="s">
        <v>670</v>
      </c>
      <c r="H206" s="680"/>
      <c r="I206" s="680"/>
      <c r="J206" s="681">
        <f>IFERROR((H206/I206),0)</f>
        <v>0</v>
      </c>
      <c r="K206" s="682"/>
      <c r="L206" s="681">
        <f>IFERROR(IF(G206="Según demanda",H206/I206,H206/G206),0)</f>
        <v>0</v>
      </c>
      <c r="M206" s="680"/>
      <c r="N206" s="680"/>
      <c r="O206" s="681">
        <v>1</v>
      </c>
      <c r="P206" s="683"/>
      <c r="Q206" s="684">
        <f>IFERROR(IF(G206="Según demanda",(M206+H206)/(I206+N206),(M206+H206)/G206),0)</f>
        <v>0</v>
      </c>
      <c r="R206" s="689"/>
      <c r="S206" s="689"/>
      <c r="T206" s="690">
        <f t="shared" si="87"/>
        <v>0</v>
      </c>
      <c r="U206" s="691"/>
      <c r="V206" s="692">
        <f t="shared" si="89"/>
        <v>0</v>
      </c>
      <c r="W206" s="671"/>
      <c r="X206" s="671"/>
      <c r="Y206" s="687"/>
      <c r="Z206" s="663"/>
      <c r="AA206" s="673">
        <f t="shared" si="84"/>
        <v>1</v>
      </c>
    </row>
    <row r="207" spans="1:27" ht="63.75">
      <c r="A207" s="674"/>
      <c r="B207" s="697"/>
      <c r="C207" s="695" t="s">
        <v>746</v>
      </c>
      <c r="D207" s="696" t="s">
        <v>747</v>
      </c>
      <c r="E207" s="693" t="s">
        <v>748</v>
      </c>
      <c r="F207" s="693" t="s">
        <v>751</v>
      </c>
      <c r="G207" s="679" t="s">
        <v>755</v>
      </c>
      <c r="H207" s="680"/>
      <c r="I207" s="694"/>
      <c r="J207" s="681">
        <v>1</v>
      </c>
      <c r="K207" s="682"/>
      <c r="L207" s="681">
        <v>1</v>
      </c>
      <c r="M207" s="680"/>
      <c r="N207" s="680"/>
      <c r="O207" s="681">
        <f t="shared" ref="O207:O209" si="90">IFERROR((M207/N207),0)</f>
        <v>0</v>
      </c>
      <c r="P207" s="683"/>
      <c r="Q207" s="684">
        <v>1</v>
      </c>
      <c r="R207" s="698"/>
      <c r="S207" s="698"/>
      <c r="T207" s="699">
        <f t="shared" si="87"/>
        <v>0</v>
      </c>
      <c r="U207" s="700"/>
      <c r="V207" s="701">
        <v>1</v>
      </c>
      <c r="W207" s="671"/>
      <c r="X207" s="671"/>
      <c r="Y207" s="687">
        <f>IFERROR((W207/X207),0)</f>
        <v>0</v>
      </c>
      <c r="Z207" s="663"/>
      <c r="AA207" s="673">
        <f t="shared" si="84"/>
        <v>0.5</v>
      </c>
    </row>
    <row r="208" spans="1:27" ht="51">
      <c r="A208" s="674"/>
      <c r="B208" s="675" t="s">
        <v>648</v>
      </c>
      <c r="C208" s="702" t="s">
        <v>1059</v>
      </c>
      <c r="D208" s="702" t="s">
        <v>1060</v>
      </c>
      <c r="E208" s="703" t="s">
        <v>1061</v>
      </c>
      <c r="F208" s="703" t="s">
        <v>1062</v>
      </c>
      <c r="G208" s="704">
        <v>1</v>
      </c>
      <c r="H208" s="705"/>
      <c r="I208" s="706"/>
      <c r="J208" s="707">
        <f t="shared" ref="J208:J209" si="91">IFERROR((H208/I208),0)</f>
        <v>0</v>
      </c>
      <c r="K208" s="708"/>
      <c r="L208" s="707">
        <f>IFERROR(IF(G208="Según demanda",H208/I208,H208/G208),0)</f>
        <v>0</v>
      </c>
      <c r="M208" s="705"/>
      <c r="N208" s="705"/>
      <c r="O208" s="707">
        <f t="shared" si="90"/>
        <v>0</v>
      </c>
      <c r="P208" s="709"/>
      <c r="Q208" s="710">
        <f t="shared" ref="Q208:Q209" si="92">IFERROR(IF(G208="Según demanda",(M208+H208)/(I208+N208),(M208+H208)/G208),0)</f>
        <v>0</v>
      </c>
      <c r="R208" s="711"/>
      <c r="S208" s="711"/>
      <c r="T208" s="707">
        <f t="shared" si="87"/>
        <v>0</v>
      </c>
      <c r="U208" s="709"/>
      <c r="V208" s="710">
        <f t="shared" ref="V208:V209" si="93">IFERROR(IF(G208="Según demanda",(R208+M208+H208)/(I208+N208+S208),(R208+M208+H208)/G208),0)</f>
        <v>0</v>
      </c>
      <c r="W208" s="671"/>
      <c r="X208" s="671"/>
      <c r="Y208" s="687"/>
      <c r="Z208" s="663"/>
      <c r="AA208" s="673">
        <f t="shared" si="84"/>
        <v>0.5</v>
      </c>
    </row>
    <row r="209" spans="1:27" ht="76.5">
      <c r="A209" s="674"/>
      <c r="B209" s="697"/>
      <c r="C209" s="703" t="s">
        <v>649</v>
      </c>
      <c r="D209" s="702" t="s">
        <v>650</v>
      </c>
      <c r="E209" s="703" t="s">
        <v>1063</v>
      </c>
      <c r="F209" s="703" t="s">
        <v>1064</v>
      </c>
      <c r="G209" s="704">
        <v>1</v>
      </c>
      <c r="H209" s="705"/>
      <c r="I209" s="706"/>
      <c r="J209" s="707">
        <f t="shared" si="91"/>
        <v>0</v>
      </c>
      <c r="K209" s="708"/>
      <c r="L209" s="707">
        <v>1</v>
      </c>
      <c r="M209" s="705"/>
      <c r="N209" s="705"/>
      <c r="O209" s="707">
        <f t="shared" si="90"/>
        <v>0</v>
      </c>
      <c r="P209" s="709"/>
      <c r="Q209" s="710">
        <f t="shared" si="92"/>
        <v>0</v>
      </c>
      <c r="R209" s="711"/>
      <c r="S209" s="711"/>
      <c r="T209" s="707">
        <f t="shared" si="87"/>
        <v>0</v>
      </c>
      <c r="U209" s="709"/>
      <c r="V209" s="710">
        <f t="shared" si="93"/>
        <v>0</v>
      </c>
      <c r="W209" s="671"/>
      <c r="X209" s="671"/>
      <c r="Y209" s="687">
        <f>IFERROR((W209/X209),0)</f>
        <v>0</v>
      </c>
      <c r="Z209" s="663"/>
      <c r="AA209" s="673">
        <f t="shared" si="84"/>
        <v>1</v>
      </c>
    </row>
    <row r="210" spans="1:27" ht="63.75">
      <c r="A210" s="674"/>
      <c r="B210" s="712" t="s">
        <v>651</v>
      </c>
      <c r="C210" s="713" t="s">
        <v>652</v>
      </c>
      <c r="D210" s="714" t="s">
        <v>653</v>
      </c>
      <c r="E210" s="715" t="s">
        <v>654</v>
      </c>
      <c r="F210" s="713" t="s">
        <v>754</v>
      </c>
      <c r="G210" s="716">
        <v>39</v>
      </c>
      <c r="H210" s="717"/>
      <c r="I210" s="717"/>
      <c r="J210" s="718">
        <v>1</v>
      </c>
      <c r="K210" s="719"/>
      <c r="L210" s="718">
        <f t="shared" ref="L210:L211" si="94">IFERROR(IF(G210="Según demanda",H210/I210,H210/G210),0)</f>
        <v>0</v>
      </c>
      <c r="M210" s="717"/>
      <c r="N210" s="717"/>
      <c r="O210" s="718">
        <v>1</v>
      </c>
      <c r="P210" s="720"/>
      <c r="Q210" s="721">
        <v>1</v>
      </c>
      <c r="R210" s="722"/>
      <c r="S210" s="722"/>
      <c r="T210" s="718">
        <f t="shared" si="87"/>
        <v>0</v>
      </c>
      <c r="U210" s="720"/>
      <c r="V210" s="721">
        <v>1</v>
      </c>
      <c r="W210" s="671"/>
      <c r="X210" s="671"/>
      <c r="Y210" s="687"/>
      <c r="Z210" s="663"/>
      <c r="AA210" s="673">
        <f t="shared" si="84"/>
        <v>0.5</v>
      </c>
    </row>
    <row r="211" spans="1:27" ht="76.5">
      <c r="A211" s="674"/>
      <c r="B211" s="674"/>
      <c r="C211" s="713" t="s">
        <v>655</v>
      </c>
      <c r="D211" s="714" t="s">
        <v>656</v>
      </c>
      <c r="E211" s="715" t="s">
        <v>654</v>
      </c>
      <c r="F211" s="713" t="s">
        <v>659</v>
      </c>
      <c r="G211" s="716" t="s">
        <v>755</v>
      </c>
      <c r="H211" s="717"/>
      <c r="I211" s="717"/>
      <c r="J211" s="718">
        <v>1</v>
      </c>
      <c r="K211" s="719"/>
      <c r="L211" s="718">
        <f t="shared" si="94"/>
        <v>0</v>
      </c>
      <c r="M211" s="717"/>
      <c r="N211" s="717"/>
      <c r="O211" s="718">
        <f t="shared" ref="O211:O212" si="95">IFERROR((M211/N211),0)</f>
        <v>0</v>
      </c>
      <c r="P211" s="720"/>
      <c r="Q211" s="721">
        <v>1</v>
      </c>
      <c r="R211" s="711"/>
      <c r="S211" s="711"/>
      <c r="T211" s="707">
        <f t="shared" si="87"/>
        <v>0</v>
      </c>
      <c r="U211" s="709"/>
      <c r="V211" s="710">
        <f>IFERROR(IF(G211="Según demanda",(R211+M211+H211)/(I211+N211+S211),(R211+M211+H211)/G211),0)</f>
        <v>0</v>
      </c>
      <c r="W211" s="671"/>
      <c r="X211" s="671"/>
      <c r="Y211" s="687">
        <f t="shared" ref="Y211:Y217" si="96">IFERROR((W211/X211),0)</f>
        <v>0</v>
      </c>
      <c r="Z211" s="663"/>
      <c r="AA211" s="673">
        <f t="shared" si="84"/>
        <v>0.5</v>
      </c>
    </row>
    <row r="212" spans="1:27" ht="63.75">
      <c r="A212" s="674"/>
      <c r="B212" s="697"/>
      <c r="C212" s="713" t="s">
        <v>657</v>
      </c>
      <c r="D212" s="714" t="s">
        <v>658</v>
      </c>
      <c r="E212" s="715" t="s">
        <v>1065</v>
      </c>
      <c r="F212" s="713" t="s">
        <v>660</v>
      </c>
      <c r="G212" s="716">
        <v>40</v>
      </c>
      <c r="H212" s="717"/>
      <c r="I212" s="717"/>
      <c r="J212" s="718">
        <v>1</v>
      </c>
      <c r="K212" s="719"/>
      <c r="L212" s="718">
        <v>1</v>
      </c>
      <c r="M212" s="717"/>
      <c r="N212" s="717"/>
      <c r="O212" s="718">
        <f t="shared" si="95"/>
        <v>0</v>
      </c>
      <c r="P212" s="720"/>
      <c r="Q212" s="721">
        <v>1</v>
      </c>
      <c r="R212" s="723"/>
      <c r="S212" s="723"/>
      <c r="T212" s="724">
        <v>1</v>
      </c>
      <c r="U212" s="725"/>
      <c r="V212" s="726">
        <v>1</v>
      </c>
      <c r="W212" s="671"/>
      <c r="X212" s="671"/>
      <c r="Y212" s="687">
        <f t="shared" si="96"/>
        <v>0</v>
      </c>
      <c r="Z212" s="663"/>
      <c r="AA212" s="687">
        <v>0</v>
      </c>
    </row>
    <row r="213" spans="1:27" ht="63.75">
      <c r="A213" s="674"/>
      <c r="B213" s="727" t="s">
        <v>661</v>
      </c>
      <c r="C213" s="728" t="s">
        <v>662</v>
      </c>
      <c r="D213" s="729" t="s">
        <v>663</v>
      </c>
      <c r="E213" s="729" t="s">
        <v>664</v>
      </c>
      <c r="F213" s="730" t="s">
        <v>752</v>
      </c>
      <c r="G213" s="731" t="s">
        <v>670</v>
      </c>
      <c r="H213" s="732"/>
      <c r="I213" s="732"/>
      <c r="J213" s="733">
        <f t="shared" ref="J213:J216" si="97">IFERROR((H213/I213),0)</f>
        <v>0</v>
      </c>
      <c r="K213" s="734"/>
      <c r="L213" s="733">
        <v>1</v>
      </c>
      <c r="M213" s="732"/>
      <c r="N213" s="732"/>
      <c r="O213" s="733">
        <v>0.99940688018979829</v>
      </c>
      <c r="P213" s="734"/>
      <c r="Q213" s="735">
        <v>1</v>
      </c>
      <c r="R213" s="736"/>
      <c r="S213" s="736"/>
      <c r="T213" s="737">
        <v>1</v>
      </c>
      <c r="U213" s="738"/>
      <c r="V213" s="739">
        <v>1</v>
      </c>
      <c r="W213" s="671"/>
      <c r="X213" s="671"/>
      <c r="Y213" s="687">
        <f t="shared" si="96"/>
        <v>0</v>
      </c>
      <c r="Z213" s="663"/>
      <c r="AA213" s="687">
        <v>0</v>
      </c>
    </row>
    <row r="214" spans="1:27" ht="63.75">
      <c r="A214" s="674"/>
      <c r="B214" s="674"/>
      <c r="C214" s="728" t="s">
        <v>662</v>
      </c>
      <c r="D214" s="729" t="s">
        <v>663</v>
      </c>
      <c r="E214" s="729" t="s">
        <v>664</v>
      </c>
      <c r="F214" s="674"/>
      <c r="G214" s="731" t="s">
        <v>755</v>
      </c>
      <c r="H214" s="732"/>
      <c r="I214" s="732"/>
      <c r="J214" s="733">
        <f t="shared" si="97"/>
        <v>0</v>
      </c>
      <c r="K214" s="740"/>
      <c r="L214" s="733">
        <v>1</v>
      </c>
      <c r="M214" s="732"/>
      <c r="N214" s="732"/>
      <c r="O214" s="733">
        <v>1</v>
      </c>
      <c r="P214" s="734"/>
      <c r="Q214" s="735">
        <v>1</v>
      </c>
      <c r="R214" s="736"/>
      <c r="S214" s="736"/>
      <c r="T214" s="737">
        <v>1</v>
      </c>
      <c r="U214" s="738"/>
      <c r="V214" s="739">
        <v>1</v>
      </c>
      <c r="W214" s="671"/>
      <c r="X214" s="671"/>
      <c r="Y214" s="687">
        <f t="shared" si="96"/>
        <v>0</v>
      </c>
      <c r="Z214" s="663"/>
    </row>
    <row r="215" spans="1:27" ht="63.75">
      <c r="A215" s="674"/>
      <c r="B215" s="697"/>
      <c r="C215" s="728" t="s">
        <v>662</v>
      </c>
      <c r="D215" s="729" t="s">
        <v>663</v>
      </c>
      <c r="E215" s="729" t="s">
        <v>664</v>
      </c>
      <c r="F215" s="697"/>
      <c r="G215" s="731" t="s">
        <v>756</v>
      </c>
      <c r="H215" s="732"/>
      <c r="I215" s="732"/>
      <c r="J215" s="733">
        <f t="shared" si="97"/>
        <v>0</v>
      </c>
      <c r="K215" s="740"/>
      <c r="L215" s="733">
        <v>1</v>
      </c>
      <c r="M215" s="732"/>
      <c r="N215" s="732"/>
      <c r="O215" s="733">
        <v>1</v>
      </c>
      <c r="P215" s="734"/>
      <c r="Q215" s="741">
        <v>1</v>
      </c>
      <c r="R215" s="736"/>
      <c r="S215" s="736"/>
      <c r="T215" s="742">
        <v>1</v>
      </c>
      <c r="U215" s="738"/>
      <c r="V215" s="739">
        <v>1</v>
      </c>
      <c r="W215" s="671"/>
      <c r="X215" s="671"/>
      <c r="Y215" s="687">
        <f t="shared" si="96"/>
        <v>0</v>
      </c>
      <c r="Z215" s="663"/>
    </row>
    <row r="216" spans="1:27" ht="114">
      <c r="A216" s="674"/>
      <c r="B216" s="743" t="s">
        <v>679</v>
      </c>
      <c r="C216" s="744" t="s">
        <v>680</v>
      </c>
      <c r="D216" s="745" t="s">
        <v>1066</v>
      </c>
      <c r="E216" s="720" t="s">
        <v>665</v>
      </c>
      <c r="F216" s="720" t="s">
        <v>1067</v>
      </c>
      <c r="G216" s="746">
        <v>2</v>
      </c>
      <c r="H216" s="747">
        <v>0</v>
      </c>
      <c r="I216" s="748">
        <v>0</v>
      </c>
      <c r="J216" s="718">
        <f t="shared" si="97"/>
        <v>0</v>
      </c>
      <c r="K216" s="749"/>
      <c r="L216" s="718">
        <v>0</v>
      </c>
      <c r="M216" s="750">
        <v>1</v>
      </c>
      <c r="N216" s="750">
        <v>1</v>
      </c>
      <c r="O216" s="751">
        <v>1</v>
      </c>
      <c r="P216" s="750" t="s">
        <v>1068</v>
      </c>
      <c r="Q216" s="751">
        <v>0.5</v>
      </c>
      <c r="R216" s="752"/>
      <c r="S216" s="752"/>
      <c r="T216" s="753">
        <v>0</v>
      </c>
      <c r="U216" s="754"/>
      <c r="V216" s="755">
        <v>0</v>
      </c>
      <c r="W216" s="663"/>
      <c r="X216" s="663"/>
      <c r="Y216" s="687">
        <f t="shared" si="96"/>
        <v>0</v>
      </c>
      <c r="Z216" s="756"/>
    </row>
    <row r="217" spans="1:27" ht="71.25">
      <c r="A217" s="674"/>
      <c r="B217" s="743" t="s">
        <v>679</v>
      </c>
      <c r="C217" s="720" t="s">
        <v>681</v>
      </c>
      <c r="D217" s="745" t="s">
        <v>1069</v>
      </c>
      <c r="E217" s="720" t="s">
        <v>665</v>
      </c>
      <c r="F217" s="720" t="s">
        <v>1070</v>
      </c>
      <c r="G217" s="746">
        <v>2</v>
      </c>
      <c r="H217" s="747">
        <v>0</v>
      </c>
      <c r="I217" s="748">
        <v>0</v>
      </c>
      <c r="J217" s="718">
        <v>0</v>
      </c>
      <c r="K217" s="749"/>
      <c r="L217" s="718">
        <v>0</v>
      </c>
      <c r="M217" s="750">
        <v>1</v>
      </c>
      <c r="N217" s="750">
        <v>1</v>
      </c>
      <c r="O217" s="751">
        <v>1</v>
      </c>
      <c r="P217" s="757" t="s">
        <v>1071</v>
      </c>
      <c r="Q217" s="751">
        <v>0.5</v>
      </c>
      <c r="R217" s="752"/>
      <c r="S217" s="752"/>
      <c r="T217" s="753">
        <v>0</v>
      </c>
      <c r="U217" s="752"/>
      <c r="V217" s="755">
        <v>0</v>
      </c>
      <c r="W217" s="663"/>
      <c r="X217" s="663"/>
      <c r="Y217" s="687">
        <f t="shared" si="96"/>
        <v>0</v>
      </c>
      <c r="Z217" s="758"/>
    </row>
    <row r="218" spans="1:27" ht="71.25">
      <c r="A218" s="674"/>
      <c r="B218" s="743" t="s">
        <v>679</v>
      </c>
      <c r="C218" s="720" t="s">
        <v>684</v>
      </c>
      <c r="D218" s="745" t="s">
        <v>1072</v>
      </c>
      <c r="E218" s="720" t="s">
        <v>665</v>
      </c>
      <c r="F218" s="720" t="s">
        <v>828</v>
      </c>
      <c r="G218" s="746">
        <v>2</v>
      </c>
      <c r="H218" s="747">
        <v>0</v>
      </c>
      <c r="I218" s="748">
        <v>0</v>
      </c>
      <c r="J218" s="718">
        <v>0</v>
      </c>
      <c r="K218" s="749"/>
      <c r="L218" s="718">
        <v>0</v>
      </c>
      <c r="M218" s="750">
        <v>1</v>
      </c>
      <c r="N218" s="750">
        <v>1</v>
      </c>
      <c r="O218" s="751">
        <v>1</v>
      </c>
      <c r="P218" s="750" t="s">
        <v>1073</v>
      </c>
      <c r="Q218" s="751">
        <v>0.5</v>
      </c>
      <c r="R218" s="752"/>
      <c r="S218" s="752"/>
      <c r="T218" s="753">
        <v>0</v>
      </c>
      <c r="U218" s="752"/>
      <c r="V218" s="755">
        <f t="shared" ref="V218:V225" si="98">IFERROR(IF(G218="Según demanda",(R218+M218+H218)/(I218+N218+S218),(R218+M218+H218)/G218),0)</f>
        <v>0.5</v>
      </c>
      <c r="W218" s="663"/>
      <c r="X218" s="663"/>
      <c r="Y218" s="687">
        <v>0</v>
      </c>
      <c r="Z218" s="759"/>
    </row>
    <row r="219" spans="1:27" ht="313.5">
      <c r="A219" s="674"/>
      <c r="B219" s="743" t="s">
        <v>679</v>
      </c>
      <c r="C219" s="744" t="s">
        <v>685</v>
      </c>
      <c r="D219" s="745" t="s">
        <v>1074</v>
      </c>
      <c r="E219" s="720" t="s">
        <v>665</v>
      </c>
      <c r="F219" s="720" t="s">
        <v>686</v>
      </c>
      <c r="G219" s="746">
        <v>1</v>
      </c>
      <c r="H219" s="747">
        <v>0</v>
      </c>
      <c r="I219" s="748">
        <v>0</v>
      </c>
      <c r="J219" s="718">
        <v>0</v>
      </c>
      <c r="K219" s="749"/>
      <c r="L219" s="718">
        <v>0</v>
      </c>
      <c r="M219" s="750">
        <v>1</v>
      </c>
      <c r="N219" s="750">
        <v>1</v>
      </c>
      <c r="O219" s="751">
        <v>1</v>
      </c>
      <c r="P219" s="760" t="s">
        <v>1075</v>
      </c>
      <c r="Q219" s="751">
        <v>1</v>
      </c>
      <c r="R219" s="752"/>
      <c r="S219" s="761"/>
      <c r="T219" s="753">
        <v>0</v>
      </c>
      <c r="U219" s="762"/>
      <c r="V219" s="755">
        <f t="shared" si="98"/>
        <v>1</v>
      </c>
      <c r="W219" s="663"/>
      <c r="X219" s="763"/>
      <c r="Y219" s="687">
        <f>IFERROR((W219/X219),0)</f>
        <v>0</v>
      </c>
      <c r="Z219" s="758"/>
    </row>
    <row r="220" spans="1:27" ht="99.75">
      <c r="A220" s="674"/>
      <c r="B220" s="743" t="s">
        <v>679</v>
      </c>
      <c r="C220" s="720" t="s">
        <v>687</v>
      </c>
      <c r="D220" s="764" t="s">
        <v>1076</v>
      </c>
      <c r="E220" s="720" t="s">
        <v>665</v>
      </c>
      <c r="F220" s="765" t="s">
        <v>1077</v>
      </c>
      <c r="G220" s="746">
        <v>1</v>
      </c>
      <c r="H220" s="747">
        <v>0</v>
      </c>
      <c r="I220" s="748">
        <v>0</v>
      </c>
      <c r="J220" s="718">
        <v>0</v>
      </c>
      <c r="K220" s="749"/>
      <c r="L220" s="718">
        <v>0</v>
      </c>
      <c r="M220" s="750">
        <v>1</v>
      </c>
      <c r="N220" s="750">
        <v>1</v>
      </c>
      <c r="O220" s="751">
        <v>1</v>
      </c>
      <c r="P220" s="750" t="s">
        <v>1078</v>
      </c>
      <c r="Q220" s="751">
        <v>1</v>
      </c>
      <c r="R220" s="752"/>
      <c r="S220" s="766"/>
      <c r="T220" s="753">
        <v>0</v>
      </c>
      <c r="U220" s="762"/>
      <c r="V220" s="753">
        <f t="shared" si="98"/>
        <v>1</v>
      </c>
      <c r="W220" s="767"/>
      <c r="X220" s="768"/>
      <c r="Y220" s="687">
        <v>0</v>
      </c>
      <c r="Z220" s="769"/>
    </row>
    <row r="221" spans="1:27" ht="143.25">
      <c r="A221" s="674"/>
      <c r="B221" s="743" t="s">
        <v>688</v>
      </c>
      <c r="C221" s="770" t="s">
        <v>689</v>
      </c>
      <c r="D221" s="764" t="s">
        <v>1079</v>
      </c>
      <c r="E221" s="720" t="s">
        <v>665</v>
      </c>
      <c r="F221" s="765" t="s">
        <v>1080</v>
      </c>
      <c r="G221" s="746">
        <v>2</v>
      </c>
      <c r="H221" s="747">
        <v>0</v>
      </c>
      <c r="I221" s="748">
        <v>0</v>
      </c>
      <c r="J221" s="718">
        <v>0</v>
      </c>
      <c r="K221" s="749"/>
      <c r="L221" s="718">
        <v>0</v>
      </c>
      <c r="M221" s="750">
        <v>1</v>
      </c>
      <c r="N221" s="750">
        <v>1</v>
      </c>
      <c r="O221" s="751">
        <v>1</v>
      </c>
      <c r="P221" s="750" t="s">
        <v>1081</v>
      </c>
      <c r="Q221" s="751">
        <f>IFERROR(IF(G221="Según demanda",(M221+H221)/(I221+N221),(M221+H221)/G221),0)</f>
        <v>0.5</v>
      </c>
      <c r="R221" s="752"/>
      <c r="S221" s="766"/>
      <c r="T221" s="753">
        <v>0</v>
      </c>
      <c r="U221" s="762"/>
      <c r="V221" s="753">
        <f t="shared" si="98"/>
        <v>0.5</v>
      </c>
      <c r="W221" s="663"/>
      <c r="X221" s="768"/>
      <c r="Y221" s="687">
        <v>0</v>
      </c>
      <c r="Z221" s="769"/>
    </row>
    <row r="222" spans="1:27" ht="165">
      <c r="A222" s="674"/>
      <c r="B222" s="771" t="s">
        <v>667</v>
      </c>
      <c r="C222" s="720" t="s">
        <v>690</v>
      </c>
      <c r="D222" s="772" t="s">
        <v>1082</v>
      </c>
      <c r="E222" s="720" t="s">
        <v>665</v>
      </c>
      <c r="F222" s="720" t="s">
        <v>666</v>
      </c>
      <c r="G222" s="747">
        <v>4</v>
      </c>
      <c r="H222" s="747">
        <v>1</v>
      </c>
      <c r="I222" s="748">
        <v>1</v>
      </c>
      <c r="J222" s="718">
        <v>1</v>
      </c>
      <c r="K222" s="773" t="s">
        <v>1083</v>
      </c>
      <c r="L222" s="718">
        <v>0.25</v>
      </c>
      <c r="M222" s="750">
        <v>1</v>
      </c>
      <c r="N222" s="774">
        <v>1</v>
      </c>
      <c r="O222" s="751">
        <v>1</v>
      </c>
      <c r="P222" s="775" t="s">
        <v>1084</v>
      </c>
      <c r="Q222" s="751">
        <v>0.5</v>
      </c>
      <c r="R222" s="752"/>
      <c r="S222" s="766"/>
      <c r="T222" s="753">
        <v>0</v>
      </c>
      <c r="U222" s="762"/>
      <c r="V222" s="753">
        <f t="shared" si="98"/>
        <v>0.5</v>
      </c>
      <c r="W222" s="663"/>
      <c r="X222" s="768"/>
      <c r="Y222" s="687">
        <v>0</v>
      </c>
      <c r="Z222" s="776"/>
    </row>
    <row r="223" spans="1:27" ht="199.5">
      <c r="A223" s="674"/>
      <c r="B223" s="771" t="s">
        <v>667</v>
      </c>
      <c r="C223" s="720" t="s">
        <v>690</v>
      </c>
      <c r="D223" s="777" t="s">
        <v>1085</v>
      </c>
      <c r="E223" s="720" t="s">
        <v>665</v>
      </c>
      <c r="F223" s="720" t="s">
        <v>1086</v>
      </c>
      <c r="G223" s="747">
        <v>1</v>
      </c>
      <c r="H223" s="747">
        <v>0</v>
      </c>
      <c r="I223" s="748">
        <v>0</v>
      </c>
      <c r="J223" s="718">
        <v>0</v>
      </c>
      <c r="K223" s="773"/>
      <c r="L223" s="718">
        <v>0</v>
      </c>
      <c r="M223" s="750">
        <v>1</v>
      </c>
      <c r="N223" s="774">
        <v>1</v>
      </c>
      <c r="O223" s="751">
        <f t="shared" ref="O223:O227" si="99">IFERROR((M223/N223),0)</f>
        <v>1</v>
      </c>
      <c r="P223" s="775" t="s">
        <v>1087</v>
      </c>
      <c r="Q223" s="751">
        <f t="shared" ref="Q223:Q227" si="100">IFERROR(IF(G223="Según demanda",(M223+H223)/(I223+N223),(M223+H223)/G223),0)</f>
        <v>1</v>
      </c>
      <c r="R223" s="752"/>
      <c r="S223" s="766"/>
      <c r="T223" s="753">
        <v>0</v>
      </c>
      <c r="U223" s="762"/>
      <c r="V223" s="753">
        <f t="shared" si="98"/>
        <v>1</v>
      </c>
      <c r="W223" s="663"/>
      <c r="X223" s="768"/>
      <c r="Y223" s="687">
        <v>0</v>
      </c>
      <c r="Z223" s="776"/>
    </row>
    <row r="224" spans="1:27" ht="399">
      <c r="A224" s="674"/>
      <c r="B224" s="771" t="s">
        <v>667</v>
      </c>
      <c r="C224" s="720" t="s">
        <v>691</v>
      </c>
      <c r="D224" s="778" t="s">
        <v>1088</v>
      </c>
      <c r="E224" s="720" t="s">
        <v>665</v>
      </c>
      <c r="F224" s="720" t="s">
        <v>1086</v>
      </c>
      <c r="G224" s="747">
        <v>2</v>
      </c>
      <c r="H224" s="747">
        <v>0</v>
      </c>
      <c r="I224" s="748">
        <v>0</v>
      </c>
      <c r="J224" s="718">
        <v>0</v>
      </c>
      <c r="K224" s="773"/>
      <c r="L224" s="718">
        <v>0</v>
      </c>
      <c r="M224" s="750">
        <v>1</v>
      </c>
      <c r="N224" s="774">
        <v>1</v>
      </c>
      <c r="O224" s="751">
        <f t="shared" si="99"/>
        <v>1</v>
      </c>
      <c r="P224" s="775" t="s">
        <v>1089</v>
      </c>
      <c r="Q224" s="751">
        <f t="shared" si="100"/>
        <v>0.5</v>
      </c>
      <c r="R224" s="752"/>
      <c r="S224" s="766"/>
      <c r="T224" s="753">
        <v>0</v>
      </c>
      <c r="U224" s="762"/>
      <c r="V224" s="753">
        <f t="shared" si="98"/>
        <v>0.5</v>
      </c>
      <c r="W224" s="767"/>
      <c r="X224" s="768"/>
      <c r="Y224" s="687">
        <v>0</v>
      </c>
      <c r="Z224" s="776"/>
    </row>
    <row r="225" spans="1:26" ht="135">
      <c r="A225" s="674"/>
      <c r="B225" s="771" t="s">
        <v>692</v>
      </c>
      <c r="C225" s="720" t="s">
        <v>691</v>
      </c>
      <c r="D225" s="779" t="s">
        <v>1090</v>
      </c>
      <c r="E225" s="720" t="s">
        <v>665</v>
      </c>
      <c r="F225" s="720" t="s">
        <v>1086</v>
      </c>
      <c r="G225" s="747">
        <v>2</v>
      </c>
      <c r="H225" s="747">
        <v>1</v>
      </c>
      <c r="I225" s="748">
        <v>1</v>
      </c>
      <c r="J225" s="718">
        <v>1</v>
      </c>
      <c r="K225" s="773" t="s">
        <v>1091</v>
      </c>
      <c r="L225" s="718">
        <v>0.5</v>
      </c>
      <c r="M225" s="750"/>
      <c r="N225" s="774">
        <v>0</v>
      </c>
      <c r="O225" s="751">
        <f t="shared" si="99"/>
        <v>0</v>
      </c>
      <c r="P225" s="780" t="s">
        <v>1092</v>
      </c>
      <c r="Q225" s="751">
        <f t="shared" si="100"/>
        <v>0.5</v>
      </c>
      <c r="R225" s="752"/>
      <c r="S225" s="766"/>
      <c r="T225" s="753">
        <v>0</v>
      </c>
      <c r="U225" s="762"/>
      <c r="V225" s="753">
        <f t="shared" si="98"/>
        <v>0.5</v>
      </c>
      <c r="W225" s="663"/>
      <c r="X225" s="768"/>
      <c r="Y225" s="687">
        <v>0</v>
      </c>
      <c r="Z225" s="663"/>
    </row>
    <row r="226" spans="1:26" ht="195">
      <c r="A226" s="674"/>
      <c r="B226" s="771" t="s">
        <v>668</v>
      </c>
      <c r="C226" s="781" t="s">
        <v>693</v>
      </c>
      <c r="D226" s="782" t="s">
        <v>1093</v>
      </c>
      <c r="E226" s="720" t="s">
        <v>665</v>
      </c>
      <c r="F226" s="720" t="s">
        <v>669</v>
      </c>
      <c r="G226" s="747">
        <v>2</v>
      </c>
      <c r="H226" s="747">
        <v>1</v>
      </c>
      <c r="I226" s="748">
        <v>1</v>
      </c>
      <c r="J226" s="718">
        <v>1</v>
      </c>
      <c r="K226" s="773" t="s">
        <v>1094</v>
      </c>
      <c r="L226" s="718">
        <v>0.5</v>
      </c>
      <c r="M226" s="750">
        <v>1</v>
      </c>
      <c r="N226" s="783">
        <v>1</v>
      </c>
      <c r="O226" s="751">
        <f t="shared" si="99"/>
        <v>1</v>
      </c>
      <c r="P226" s="780" t="s">
        <v>1095</v>
      </c>
      <c r="Q226" s="751">
        <f t="shared" si="100"/>
        <v>1</v>
      </c>
      <c r="R226" s="752"/>
      <c r="S226" s="766"/>
      <c r="T226" s="753">
        <v>0</v>
      </c>
      <c r="U226" s="762"/>
      <c r="V226" s="753">
        <v>0</v>
      </c>
      <c r="W226" s="663"/>
      <c r="X226" s="784"/>
      <c r="Y226" s="687">
        <v>0</v>
      </c>
      <c r="Z226" s="663"/>
    </row>
    <row r="227" spans="1:26" ht="42.75">
      <c r="A227" s="697"/>
      <c r="B227" s="771" t="s">
        <v>668</v>
      </c>
      <c r="C227" s="697"/>
      <c r="D227" s="785" t="s">
        <v>1096</v>
      </c>
      <c r="E227" s="720" t="s">
        <v>665</v>
      </c>
      <c r="F227" s="720" t="s">
        <v>1097</v>
      </c>
      <c r="G227" s="747">
        <v>2</v>
      </c>
      <c r="H227" s="747">
        <v>0</v>
      </c>
      <c r="I227" s="748">
        <v>0</v>
      </c>
      <c r="J227" s="718">
        <v>0</v>
      </c>
      <c r="K227" s="773"/>
      <c r="L227" s="718">
        <v>0</v>
      </c>
      <c r="M227" s="750">
        <v>1</v>
      </c>
      <c r="N227" s="774">
        <v>1</v>
      </c>
      <c r="O227" s="751">
        <f t="shared" si="99"/>
        <v>1</v>
      </c>
      <c r="P227" s="780" t="s">
        <v>1098</v>
      </c>
      <c r="Q227" s="751">
        <f t="shared" si="100"/>
        <v>0.5</v>
      </c>
      <c r="R227" s="752"/>
      <c r="S227" s="766"/>
      <c r="T227" s="753">
        <v>0</v>
      </c>
      <c r="U227" s="762"/>
      <c r="V227" s="753">
        <v>0</v>
      </c>
      <c r="W227" s="663"/>
      <c r="X227" s="768"/>
      <c r="Y227" s="687">
        <v>0</v>
      </c>
      <c r="Z227" s="663"/>
    </row>
  </sheetData>
  <protectedRanges>
    <protectedRange sqref="X194:X195" name="Rango2_4_2_2"/>
    <protectedRange sqref="N196:N201" name="Rango2_2"/>
    <protectedRange sqref="X196:X201" name="Rango2_4_2_1"/>
    <protectedRange sqref="X176" name="Rango1_6_1_1_1_1_1"/>
    <protectedRange sqref="D180:D181" name="Rango1_1_1_1_1_1_1"/>
    <protectedRange sqref="D182" name="Rango1_1_1_1_1_1_2_1"/>
    <protectedRange sqref="C190" name="Rango1_5_1"/>
    <protectedRange sqref="C192" name="Rango1_1_1_2_1"/>
    <protectedRange sqref="C193" name="Rango1_1_2_2"/>
    <protectedRange sqref="D193" name="Rango1_1_3_1_1"/>
    <protectedRange sqref="C194" name="Rango1_6_1_1"/>
    <protectedRange sqref="D194" name="Rango1_9_2"/>
    <protectedRange sqref="C195" name="Rango1_6_2_1"/>
    <protectedRange sqref="D195" name="Rango1_9_1_1"/>
    <protectedRange sqref="C196:C198 C201" name="Rango1_2_1_2_1"/>
    <protectedRange sqref="D197" name="Rango1_1_1_1_1_1_1_1"/>
    <protectedRange sqref="D198:D201" name="Rango1_1_1_5_1_2_1_1_1"/>
    <protectedRange sqref="F196:F201" name="Rango1_6_3_1"/>
    <protectedRange sqref="E196:E201" name="Rango1_1_1_1_1"/>
    <protectedRange sqref="X128" name="Rango1_6_1_1_1_1_3"/>
    <protectedRange sqref="C142" name="Rango1_5_1_2_1"/>
    <protectedRange sqref="C144" name="Rango1_1_1_2_1_2_1"/>
    <protectedRange sqref="C145" name="Rango1_1_2_2_2_1"/>
    <protectedRange sqref="C146" name="Rango1_6_1_1_2_1"/>
    <protectedRange sqref="C147" name="Rango1_6_2_1_2_1"/>
    <protectedRange sqref="C148:C150 C153" name="Rango1_2_1_2_1_2_1"/>
    <protectedRange sqref="F148:F153" name="Rango1_6_3_1_2_1"/>
    <protectedRange sqref="E148:E153" name="Rango1_1_1_1_1_3_1"/>
    <protectedRange sqref="C127:C129 C132:C139" name="Rango1_2_1_2_2"/>
    <protectedRange sqref="E127:E139" name="Rango1_1_2_1"/>
    <protectedRange sqref="D123 D119" name="Rango1_5_2_8_1_1_1_1_1_1_1_1"/>
    <protectedRange sqref="D121" name="Rango1_1_2_1_1_1_1_1_1_3_1_1"/>
    <protectedRange sqref="D135:D147" name="Rango1_3_1"/>
    <protectedRange sqref="D156:D158" name="Rango1_1_1_1_1_1"/>
  </protectedRanges>
  <mergeCells count="248">
    <mergeCell ref="M81:M82"/>
    <mergeCell ref="O81:O82"/>
    <mergeCell ref="Q81:Q82"/>
    <mergeCell ref="R81:R82"/>
    <mergeCell ref="T81:T82"/>
    <mergeCell ref="A202:A227"/>
    <mergeCell ref="B203:B207"/>
    <mergeCell ref="B208:B209"/>
    <mergeCell ref="B210:B212"/>
    <mergeCell ref="B213:B215"/>
    <mergeCell ref="F213:F215"/>
    <mergeCell ref="C226:C227"/>
    <mergeCell ref="B81:B82"/>
    <mergeCell ref="C81:C82"/>
    <mergeCell ref="D81:D82"/>
    <mergeCell ref="E81:E82"/>
    <mergeCell ref="F81:F82"/>
    <mergeCell ref="G81:G82"/>
    <mergeCell ref="B83:B84"/>
    <mergeCell ref="C83:C84"/>
    <mergeCell ref="D83:D84"/>
    <mergeCell ref="E83:E84"/>
    <mergeCell ref="C86:C91"/>
    <mergeCell ref="B92:B94"/>
    <mergeCell ref="C92:C94"/>
    <mergeCell ref="E92:E94"/>
    <mergeCell ref="F92:F94"/>
    <mergeCell ref="E187:E188"/>
    <mergeCell ref="B114:B116"/>
    <mergeCell ref="B117:B119"/>
    <mergeCell ref="D95:D97"/>
    <mergeCell ref="A7:A9"/>
    <mergeCell ref="A1:D5"/>
    <mergeCell ref="A6:D6"/>
    <mergeCell ref="A10:A12"/>
    <mergeCell ref="A13:A15"/>
    <mergeCell ref="A16:A18"/>
    <mergeCell ref="A19:A21"/>
    <mergeCell ref="A45:A51"/>
    <mergeCell ref="A22:A24"/>
    <mergeCell ref="A25:A27"/>
    <mergeCell ref="A28:A30"/>
    <mergeCell ref="A31:A33"/>
    <mergeCell ref="A34:A36"/>
    <mergeCell ref="A37:A39"/>
    <mergeCell ref="A40:A42"/>
    <mergeCell ref="C10:C12"/>
    <mergeCell ref="C13:C15"/>
    <mergeCell ref="D27:D28"/>
    <mergeCell ref="C16:C19"/>
    <mergeCell ref="B45:B51"/>
    <mergeCell ref="C48:C50"/>
    <mergeCell ref="C37:C44"/>
    <mergeCell ref="C22:C23"/>
    <mergeCell ref="B7:B9"/>
    <mergeCell ref="AA61:AA62"/>
    <mergeCell ref="U64:U65"/>
    <mergeCell ref="V64:V65"/>
    <mergeCell ref="W64:W65"/>
    <mergeCell ref="X64:X65"/>
    <mergeCell ref="Y64:Y65"/>
    <mergeCell ref="Z64:Z65"/>
    <mergeCell ref="AA64:AA65"/>
    <mergeCell ref="U61:U62"/>
    <mergeCell ref="V61:V62"/>
    <mergeCell ref="W61:W62"/>
    <mergeCell ref="X61:X62"/>
    <mergeCell ref="Y61:Y62"/>
    <mergeCell ref="Z61:Z62"/>
    <mergeCell ref="AA59:AA60"/>
    <mergeCell ref="R57:R58"/>
    <mergeCell ref="S57:S58"/>
    <mergeCell ref="T57:T58"/>
    <mergeCell ref="U57:U58"/>
    <mergeCell ref="V57:V58"/>
    <mergeCell ref="W57:W58"/>
    <mergeCell ref="X57:X58"/>
    <mergeCell ref="Y57:Y58"/>
    <mergeCell ref="Z57:Z58"/>
    <mergeCell ref="AA57:AA58"/>
    <mergeCell ref="R59:R60"/>
    <mergeCell ref="S59:S60"/>
    <mergeCell ref="T59:T60"/>
    <mergeCell ref="U59:U60"/>
    <mergeCell ref="V59:V60"/>
    <mergeCell ref="W59:W60"/>
    <mergeCell ref="X59:X60"/>
    <mergeCell ref="Y59:Y60"/>
    <mergeCell ref="Z59:Z60"/>
    <mergeCell ref="Z1:AA1"/>
    <mergeCell ref="U8:U9"/>
    <mergeCell ref="V8:V9"/>
    <mergeCell ref="W7:AA7"/>
    <mergeCell ref="Z2:AA3"/>
    <mergeCell ref="Z4:AA4"/>
    <mergeCell ref="Z8:Z9"/>
    <mergeCell ref="AA8:AA9"/>
    <mergeCell ref="R7:V7"/>
    <mergeCell ref="E1:Y1"/>
    <mergeCell ref="F7:G8"/>
    <mergeCell ref="W8:Y8"/>
    <mergeCell ref="M8:O8"/>
    <mergeCell ref="M7:Q7"/>
    <mergeCell ref="Z5:AA6"/>
    <mergeCell ref="E2:Y6"/>
    <mergeCell ref="E28:E29"/>
    <mergeCell ref="C20:C21"/>
    <mergeCell ref="C27:C36"/>
    <mergeCell ref="M59:M60"/>
    <mergeCell ref="N59:N60"/>
    <mergeCell ref="G57:G58"/>
    <mergeCell ref="H59:H60"/>
    <mergeCell ref="I59:I60"/>
    <mergeCell ref="G59:G60"/>
    <mergeCell ref="R8:T8"/>
    <mergeCell ref="L8:L9"/>
    <mergeCell ref="H8:J8"/>
    <mergeCell ref="C7:C9"/>
    <mergeCell ref="D7:D9"/>
    <mergeCell ref="E7:E9"/>
    <mergeCell ref="H7:L7"/>
    <mergeCell ref="K8:K9"/>
    <mergeCell ref="P8:P9"/>
    <mergeCell ref="Q8:Q9"/>
    <mergeCell ref="V81:V82"/>
    <mergeCell ref="W81:W82"/>
    <mergeCell ref="Y81:Y82"/>
    <mergeCell ref="AA81:AA82"/>
    <mergeCell ref="F187:F189"/>
    <mergeCell ref="G72:G73"/>
    <mergeCell ref="F72:F73"/>
    <mergeCell ref="J72:J73"/>
    <mergeCell ref="H72:H73"/>
    <mergeCell ref="H81:H82"/>
    <mergeCell ref="J81:J82"/>
    <mergeCell ref="C200:C201"/>
    <mergeCell ref="C162:C164"/>
    <mergeCell ref="C165:C166"/>
    <mergeCell ref="A127:A175"/>
    <mergeCell ref="C158:C161"/>
    <mergeCell ref="C149:C156"/>
    <mergeCell ref="C145:C148"/>
    <mergeCell ref="C140:C144"/>
    <mergeCell ref="A176:A201"/>
    <mergeCell ref="B177:B181"/>
    <mergeCell ref="B182:B183"/>
    <mergeCell ref="B184:B186"/>
    <mergeCell ref="B187:B189"/>
    <mergeCell ref="A114:A126"/>
    <mergeCell ref="C58:C59"/>
    <mergeCell ref="E59:E60"/>
    <mergeCell ref="F59:F60"/>
    <mergeCell ref="J59:J60"/>
    <mergeCell ref="K59:K60"/>
    <mergeCell ref="L59:L60"/>
    <mergeCell ref="B64:B71"/>
    <mergeCell ref="B58:B63"/>
    <mergeCell ref="D72:D75"/>
    <mergeCell ref="A55:A80"/>
    <mergeCell ref="C55:C57"/>
    <mergeCell ref="E57:E58"/>
    <mergeCell ref="F57:F58"/>
    <mergeCell ref="B72:B80"/>
    <mergeCell ref="C72:C80"/>
    <mergeCell ref="E72:E80"/>
    <mergeCell ref="K72:K73"/>
    <mergeCell ref="C60:C61"/>
    <mergeCell ref="E61:E62"/>
    <mergeCell ref="F61:F62"/>
    <mergeCell ref="G61:G62"/>
    <mergeCell ref="A81:A94"/>
    <mergeCell ref="B55:B57"/>
    <mergeCell ref="R64:R65"/>
    <mergeCell ref="S64:S65"/>
    <mergeCell ref="T64:T65"/>
    <mergeCell ref="R61:R62"/>
    <mergeCell ref="S61:S62"/>
    <mergeCell ref="T61:T62"/>
    <mergeCell ref="C62:C63"/>
    <mergeCell ref="C64:C66"/>
    <mergeCell ref="E64:E65"/>
    <mergeCell ref="F64:F65"/>
    <mergeCell ref="G64:G65"/>
    <mergeCell ref="E66:E68"/>
    <mergeCell ref="C67:C69"/>
    <mergeCell ref="E69:E71"/>
    <mergeCell ref="C70:C71"/>
    <mergeCell ref="D76:D80"/>
    <mergeCell ref="P59:P60"/>
    <mergeCell ref="Q59:Q60"/>
    <mergeCell ref="L72:L73"/>
    <mergeCell ref="I72:I73"/>
    <mergeCell ref="O59:O60"/>
    <mergeCell ref="L81:L82"/>
    <mergeCell ref="V72:V73"/>
    <mergeCell ref="Q77:Q78"/>
    <mergeCell ref="R77:R78"/>
    <mergeCell ref="S77:S78"/>
    <mergeCell ref="T77:T78"/>
    <mergeCell ref="U77:U78"/>
    <mergeCell ref="V77:V78"/>
    <mergeCell ref="M72:M73"/>
    <mergeCell ref="N72:N73"/>
    <mergeCell ref="O72:O73"/>
    <mergeCell ref="P72:P73"/>
    <mergeCell ref="Q72:Q73"/>
    <mergeCell ref="R72:R73"/>
    <mergeCell ref="S72:S73"/>
    <mergeCell ref="T72:T73"/>
    <mergeCell ref="U72:U73"/>
    <mergeCell ref="M77:M80"/>
    <mergeCell ref="N77:N80"/>
    <mergeCell ref="O77:O80"/>
    <mergeCell ref="P77:P80"/>
    <mergeCell ref="AA79:AA80"/>
    <mergeCell ref="W77:W78"/>
    <mergeCell ref="F77:F80"/>
    <mergeCell ref="G77:G80"/>
    <mergeCell ref="H77:H78"/>
    <mergeCell ref="I77:I78"/>
    <mergeCell ref="J77:J78"/>
    <mergeCell ref="K77:K78"/>
    <mergeCell ref="L77:L78"/>
    <mergeCell ref="W79:W80"/>
    <mergeCell ref="A52:A54"/>
    <mergeCell ref="X77:X78"/>
    <mergeCell ref="Y77:Y78"/>
    <mergeCell ref="Z77:Z78"/>
    <mergeCell ref="AA77:AA78"/>
    <mergeCell ref="H79:H80"/>
    <mergeCell ref="I79:I80"/>
    <mergeCell ref="J79:J80"/>
    <mergeCell ref="K79:K80"/>
    <mergeCell ref="L79:L80"/>
    <mergeCell ref="Q79:Q80"/>
    <mergeCell ref="R79:R80"/>
    <mergeCell ref="S79:S80"/>
    <mergeCell ref="T79:T80"/>
    <mergeCell ref="U79:U80"/>
    <mergeCell ref="V79:V80"/>
    <mergeCell ref="X79:X80"/>
    <mergeCell ref="Y79:Y80"/>
    <mergeCell ref="Z79:Z80"/>
    <mergeCell ref="W72:W73"/>
    <mergeCell ref="X72:X73"/>
    <mergeCell ref="Y72:Y73"/>
    <mergeCell ref="Z72:Z73"/>
    <mergeCell ref="AA72:AA73"/>
  </mergeCells>
  <phoneticPr fontId="48" type="noConversion"/>
  <dataValidations count="4">
    <dataValidation type="whole" errorStyle="warning" operator="greaterThanOrEqual" allowBlank="1" showInputMessage="1" showErrorMessage="1" errorTitle="Valor erróneo" error="Sólo se permite valores igual o mayores que cero (0)" promptTitle="Información" prompt="Sólo se permite valores enteros" sqref="W10:X32 W33:W40 X33:X36 R146:R148 P55 R149:S149 M127:M139 R133:R139 W127:X127 N61:N71 H228:I1048576 V114:W126 H10:I55 W162:X175 M228:N1048576 W128 M74:N77 R228:S1048576 N58:N59 W129:X141 Q114:R126 K55 R143:S143 X148:X149 H74:I77 H79:I79 W151 R152:S160 N56 U55:U56 W176 R10:S51 W41:X64 I61:I65 R150:R151 I173 W152:X160 H152:I160 S148 W143:X143 I56:I59 G123:G124 W146:W149 H133:H139 I67:I71 R52:R64 S52:S63 W66:X72 M72:N72 U79:X79 W74:X77 Z55:Z56 R140:S141 Z79:AA79 R74:S77 H72:I72 M10:N55 Q79:S79 R66:S72 H140:I141 M146:M147 M148:N155 M143:N143 M140:N141 H146:I149 H143:I143 H162:I172 L114:L126 R162:S201 M162:N201 H174:I201 W177:X201 W228:X1048576 H83:I94 M83:N94 H81:I81 V81:W81 Q81:R81 M81:N81 Q83:R94 V83:W94 R95:S113 W95:X113 H95:I113 M95:N113" xr:uid="{00000000-0002-0000-0000-000000000000}">
      <formula1>0</formula1>
    </dataValidation>
    <dataValidation type="decimal" operator="greaterThanOrEqual" allowBlank="1" showInputMessage="1" showErrorMessage="1" sqref="X176 X128" xr:uid="{00000000-0002-0000-0000-000001000000}">
      <formula1>-1000000000</formula1>
    </dataValidation>
    <dataValidation type="decimal" operator="greaterThanOrEqual" allowBlank="1" showErrorMessage="1" sqref="X202" xr:uid="{FD8572FB-E20E-478F-B83B-9827E4CC3305}">
      <formula1>-1000000000</formula1>
    </dataValidation>
    <dataValidation type="decimal" operator="greaterThanOrEqual" allowBlank="1" showInputMessage="1" prompt="Información - Sólo se permite valores enteros" sqref="W202 H202:I227 M202:N227 R202:S227 W203:X227" xr:uid="{BB964F02-1DEF-4AA2-8A27-A83ED6ADAF13}">
      <formula1>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800100</xdr:colOff>
                <xdr:row>0</xdr:row>
                <xdr:rowOff>0</xdr:rowOff>
              </from>
              <to>
                <xdr:col>2</xdr:col>
                <xdr:colOff>2171700</xdr:colOff>
                <xdr:row>5</xdr:row>
                <xdr:rowOff>76200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zoomScale="10" zoomScaleNormal="10" workbookViewId="0"/>
  </sheetViews>
  <sheetFormatPr baseColWidth="10" defaultRowHeight="15"/>
  <cols>
    <col min="2" max="2" width="22.42578125" customWidth="1"/>
    <col min="3" max="3" width="24" customWidth="1"/>
    <col min="4" max="4" width="23.28515625" customWidth="1"/>
    <col min="5" max="5" width="26" customWidth="1"/>
    <col min="6" max="6" width="31.140625" customWidth="1"/>
    <col min="7" max="7" width="26.28515625" customWidth="1"/>
  </cols>
  <sheetData>
    <row r="1" spans="1:7" ht="18">
      <c r="A1" s="30"/>
      <c r="B1" s="30"/>
      <c r="C1" s="631" t="s">
        <v>93</v>
      </c>
      <c r="D1" s="631"/>
      <c r="E1" s="631"/>
      <c r="F1" s="30"/>
      <c r="G1" s="30"/>
    </row>
    <row r="2" spans="1:7" ht="18">
      <c r="A2" s="30"/>
      <c r="C2" s="631" t="s">
        <v>94</v>
      </c>
      <c r="D2" s="631"/>
      <c r="E2" s="631"/>
      <c r="F2" s="30"/>
      <c r="G2" s="30"/>
    </row>
    <row r="3" spans="1:7" ht="18">
      <c r="A3" s="30"/>
      <c r="B3" s="30"/>
      <c r="C3" s="631" t="s">
        <v>95</v>
      </c>
      <c r="D3" s="631"/>
      <c r="E3" s="631"/>
      <c r="F3" s="30"/>
      <c r="G3" s="30"/>
    </row>
    <row r="4" spans="1:7">
      <c r="A4" s="30"/>
      <c r="B4" s="30"/>
      <c r="C4" s="30"/>
      <c r="D4" s="30"/>
      <c r="E4" s="30"/>
      <c r="F4" s="30"/>
      <c r="G4" s="30"/>
    </row>
    <row r="5" spans="1:7" ht="27.75">
      <c r="A5" s="30"/>
      <c r="B5" s="632" t="s">
        <v>96</v>
      </c>
      <c r="C5" s="632"/>
      <c r="D5" s="632"/>
      <c r="E5" s="632"/>
      <c r="F5" s="632"/>
      <c r="G5" s="632"/>
    </row>
    <row r="6" spans="1:7" ht="23.25">
      <c r="A6" s="30"/>
      <c r="B6" s="633" t="s">
        <v>97</v>
      </c>
      <c r="C6" s="633"/>
      <c r="D6" s="633"/>
      <c r="E6" s="633"/>
      <c r="F6" s="633"/>
      <c r="G6" s="633"/>
    </row>
    <row r="7" spans="1:7" ht="31.5">
      <c r="A7" s="30"/>
      <c r="B7" s="31" t="s">
        <v>98</v>
      </c>
      <c r="C7" s="634" t="s">
        <v>99</v>
      </c>
      <c r="D7" s="635"/>
      <c r="E7" s="31" t="s">
        <v>100</v>
      </c>
      <c r="F7" s="31" t="s">
        <v>101</v>
      </c>
      <c r="G7" s="31" t="s">
        <v>102</v>
      </c>
    </row>
    <row r="8" spans="1:7" ht="135">
      <c r="A8" s="30"/>
      <c r="B8" s="32" t="s">
        <v>103</v>
      </c>
      <c r="C8" s="33">
        <v>1.1000000000000001</v>
      </c>
      <c r="D8" s="34" t="s">
        <v>104</v>
      </c>
      <c r="E8" s="34" t="s">
        <v>105</v>
      </c>
      <c r="F8" s="33" t="s">
        <v>106</v>
      </c>
      <c r="G8" s="33">
        <v>2018</v>
      </c>
    </row>
    <row r="9" spans="1:7" ht="210">
      <c r="A9" s="30"/>
      <c r="B9" s="32"/>
      <c r="C9" s="33">
        <v>1.2</v>
      </c>
      <c r="D9" s="34" t="s">
        <v>107</v>
      </c>
      <c r="E9" s="34" t="s">
        <v>108</v>
      </c>
      <c r="F9" s="33" t="s">
        <v>109</v>
      </c>
      <c r="G9" s="33">
        <v>2018</v>
      </c>
    </row>
    <row r="10" spans="1:7" ht="270">
      <c r="A10" s="30"/>
      <c r="B10" s="32"/>
      <c r="C10" s="33" t="s">
        <v>110</v>
      </c>
      <c r="D10" s="34" t="s">
        <v>111</v>
      </c>
      <c r="E10" s="34" t="s">
        <v>112</v>
      </c>
      <c r="F10" s="33" t="s">
        <v>113</v>
      </c>
      <c r="G10" s="33">
        <v>2018</v>
      </c>
    </row>
    <row r="11" spans="1:7" ht="75">
      <c r="A11" s="30"/>
      <c r="B11" s="32"/>
      <c r="C11" s="33">
        <v>1.3</v>
      </c>
      <c r="D11" s="34" t="s">
        <v>114</v>
      </c>
      <c r="E11" s="34" t="s">
        <v>115</v>
      </c>
      <c r="F11" s="33" t="s">
        <v>116</v>
      </c>
      <c r="G11" s="33">
        <v>2018</v>
      </c>
    </row>
    <row r="12" spans="1:7" ht="150">
      <c r="A12" s="30"/>
      <c r="B12" s="641" t="s">
        <v>117</v>
      </c>
      <c r="C12" s="33" t="s">
        <v>118</v>
      </c>
      <c r="D12" s="34" t="s">
        <v>119</v>
      </c>
      <c r="E12" s="34" t="s">
        <v>120</v>
      </c>
      <c r="F12" s="33" t="s">
        <v>121</v>
      </c>
      <c r="G12" s="33" t="s">
        <v>122</v>
      </c>
    </row>
    <row r="13" spans="1:7" ht="90">
      <c r="A13" s="30"/>
      <c r="B13" s="641"/>
      <c r="C13" s="33" t="s">
        <v>123</v>
      </c>
      <c r="D13" s="34" t="s">
        <v>124</v>
      </c>
      <c r="E13" s="34" t="s">
        <v>125</v>
      </c>
      <c r="F13" s="33" t="s">
        <v>121</v>
      </c>
      <c r="G13" s="33" t="s">
        <v>126</v>
      </c>
    </row>
    <row r="14" spans="1:7" ht="90">
      <c r="A14" s="30"/>
      <c r="B14" s="641"/>
      <c r="C14" s="33" t="s">
        <v>127</v>
      </c>
      <c r="D14" s="34" t="s">
        <v>128</v>
      </c>
      <c r="E14" s="34" t="s">
        <v>129</v>
      </c>
      <c r="F14" s="33" t="s">
        <v>121</v>
      </c>
      <c r="G14" s="33" t="s">
        <v>122</v>
      </c>
    </row>
    <row r="15" spans="1:7" ht="75">
      <c r="A15" s="30"/>
      <c r="B15" s="641"/>
      <c r="C15" s="33" t="s">
        <v>130</v>
      </c>
      <c r="D15" s="34" t="s">
        <v>131</v>
      </c>
      <c r="E15" s="34" t="s">
        <v>132</v>
      </c>
      <c r="F15" s="33" t="s">
        <v>133</v>
      </c>
      <c r="G15" s="33" t="s">
        <v>134</v>
      </c>
    </row>
    <row r="16" spans="1:7" ht="180">
      <c r="A16" s="30"/>
      <c r="B16" s="641"/>
      <c r="C16" s="33" t="s">
        <v>135</v>
      </c>
      <c r="D16" s="34" t="s">
        <v>136</v>
      </c>
      <c r="E16" s="34" t="s">
        <v>137</v>
      </c>
      <c r="F16" s="33" t="s">
        <v>133</v>
      </c>
      <c r="G16" s="33" t="s">
        <v>134</v>
      </c>
    </row>
    <row r="17" spans="1:7" ht="165">
      <c r="A17" s="30"/>
      <c r="B17" s="657" t="s">
        <v>138</v>
      </c>
      <c r="C17" s="33" t="s">
        <v>139</v>
      </c>
      <c r="D17" s="34" t="s">
        <v>140</v>
      </c>
      <c r="E17" s="34" t="s">
        <v>141</v>
      </c>
      <c r="F17" s="33" t="s">
        <v>142</v>
      </c>
      <c r="G17" s="33" t="s">
        <v>134</v>
      </c>
    </row>
    <row r="18" spans="1:7" ht="135">
      <c r="A18" s="30"/>
      <c r="B18" s="657"/>
      <c r="C18" s="33" t="s">
        <v>143</v>
      </c>
      <c r="D18" s="34" t="s">
        <v>144</v>
      </c>
      <c r="E18" s="34" t="s">
        <v>145</v>
      </c>
      <c r="F18" s="33" t="s">
        <v>146</v>
      </c>
      <c r="G18" s="33" t="s">
        <v>122</v>
      </c>
    </row>
    <row r="19" spans="1:7" ht="105">
      <c r="A19" s="30"/>
      <c r="B19" s="657"/>
      <c r="C19" s="33" t="s">
        <v>147</v>
      </c>
      <c r="D19" s="34" t="s">
        <v>148</v>
      </c>
      <c r="E19" s="34" t="s">
        <v>149</v>
      </c>
      <c r="F19" s="33" t="s">
        <v>150</v>
      </c>
      <c r="G19" s="33" t="s">
        <v>134</v>
      </c>
    </row>
    <row r="20" spans="1:7" ht="105">
      <c r="A20" s="30"/>
      <c r="B20" s="657"/>
      <c r="C20" s="33" t="s">
        <v>151</v>
      </c>
      <c r="D20" s="34" t="s">
        <v>152</v>
      </c>
      <c r="E20" s="34" t="s">
        <v>153</v>
      </c>
      <c r="F20" s="33" t="s">
        <v>154</v>
      </c>
      <c r="G20" s="33" t="s">
        <v>126</v>
      </c>
    </row>
    <row r="21" spans="1:7" ht="105">
      <c r="A21" s="30"/>
      <c r="B21" s="657"/>
      <c r="C21" s="33" t="s">
        <v>155</v>
      </c>
      <c r="D21" s="34" t="s">
        <v>156</v>
      </c>
      <c r="E21" s="34" t="s">
        <v>157</v>
      </c>
      <c r="F21" s="33" t="s">
        <v>154</v>
      </c>
      <c r="G21" s="33" t="s">
        <v>126</v>
      </c>
    </row>
    <row r="22" spans="1:7" ht="210">
      <c r="A22" s="30"/>
      <c r="B22" s="657"/>
      <c r="C22" s="33" t="s">
        <v>158</v>
      </c>
      <c r="D22" s="34" t="s">
        <v>159</v>
      </c>
      <c r="E22" s="34" t="s">
        <v>160</v>
      </c>
      <c r="F22" s="33" t="s">
        <v>161</v>
      </c>
      <c r="G22" s="33" t="s">
        <v>162</v>
      </c>
    </row>
    <row r="23" spans="1:7" ht="30">
      <c r="A23" s="30"/>
      <c r="B23" s="657"/>
      <c r="C23" s="33" t="s">
        <v>163</v>
      </c>
      <c r="D23" s="34" t="s">
        <v>164</v>
      </c>
      <c r="E23" s="34" t="s">
        <v>165</v>
      </c>
      <c r="F23" s="33" t="s">
        <v>166</v>
      </c>
      <c r="G23" s="33" t="s">
        <v>122</v>
      </c>
    </row>
    <row r="24" spans="1:7" ht="165">
      <c r="A24" s="30"/>
      <c r="B24" s="657"/>
      <c r="C24" s="33" t="s">
        <v>167</v>
      </c>
      <c r="D24" s="34" t="s">
        <v>168</v>
      </c>
      <c r="E24" s="34" t="s">
        <v>169</v>
      </c>
      <c r="F24" s="33" t="s">
        <v>170</v>
      </c>
      <c r="G24" s="33" t="s">
        <v>162</v>
      </c>
    </row>
    <row r="25" spans="1:7" ht="300">
      <c r="A25" s="30"/>
      <c r="B25" s="657" t="s">
        <v>138</v>
      </c>
      <c r="C25" s="33" t="s">
        <v>171</v>
      </c>
      <c r="D25" s="34" t="s">
        <v>172</v>
      </c>
      <c r="E25" s="34" t="s">
        <v>173</v>
      </c>
      <c r="F25" s="33" t="s">
        <v>174</v>
      </c>
      <c r="G25" s="33" t="s">
        <v>162</v>
      </c>
    </row>
    <row r="26" spans="1:7" ht="90">
      <c r="A26" s="30"/>
      <c r="B26" s="657"/>
      <c r="C26" s="33" t="s">
        <v>175</v>
      </c>
      <c r="D26" s="34" t="s">
        <v>176</v>
      </c>
      <c r="E26" s="34" t="s">
        <v>177</v>
      </c>
      <c r="F26" s="34" t="s">
        <v>178</v>
      </c>
      <c r="G26" s="33" t="s">
        <v>162</v>
      </c>
    </row>
    <row r="27" spans="1:7" ht="120">
      <c r="A27" s="30"/>
      <c r="B27" s="636" t="s">
        <v>179</v>
      </c>
      <c r="C27" s="33" t="s">
        <v>180</v>
      </c>
      <c r="D27" s="34" t="s">
        <v>181</v>
      </c>
      <c r="E27" s="34" t="s">
        <v>182</v>
      </c>
      <c r="F27" s="33" t="s">
        <v>183</v>
      </c>
      <c r="G27" s="33">
        <v>2018</v>
      </c>
    </row>
    <row r="28" spans="1:7" ht="105">
      <c r="A28" s="30"/>
      <c r="B28" s="637"/>
      <c r="C28" s="33" t="s">
        <v>184</v>
      </c>
      <c r="D28" s="34" t="s">
        <v>185</v>
      </c>
      <c r="E28" s="34" t="s">
        <v>186</v>
      </c>
      <c r="F28" s="33" t="s">
        <v>187</v>
      </c>
      <c r="G28" s="33">
        <v>2018</v>
      </c>
    </row>
    <row r="29" spans="1:7" ht="180">
      <c r="A29" s="30"/>
      <c r="B29" s="35" t="s">
        <v>188</v>
      </c>
      <c r="C29" s="33" t="s">
        <v>189</v>
      </c>
      <c r="D29" s="34" t="s">
        <v>190</v>
      </c>
      <c r="E29" s="34" t="s">
        <v>191</v>
      </c>
      <c r="F29" s="33" t="s">
        <v>192</v>
      </c>
      <c r="G29" s="33">
        <v>2018</v>
      </c>
    </row>
    <row r="30" spans="1:7" ht="150">
      <c r="A30" s="30"/>
      <c r="B30" s="36" t="s">
        <v>193</v>
      </c>
      <c r="C30" s="33" t="s">
        <v>194</v>
      </c>
      <c r="D30" s="34" t="s">
        <v>195</v>
      </c>
      <c r="E30" s="34" t="s">
        <v>196</v>
      </c>
      <c r="F30" s="33" t="s">
        <v>197</v>
      </c>
      <c r="G30" s="33">
        <v>2018</v>
      </c>
    </row>
    <row r="34" spans="1:17">
      <c r="A34" s="37"/>
      <c r="B34" s="37"/>
      <c r="C34" s="37"/>
      <c r="D34" s="37"/>
      <c r="E34" s="37"/>
      <c r="F34" s="37"/>
      <c r="G34" s="37"/>
      <c r="H34" s="37"/>
      <c r="I34" s="37"/>
      <c r="J34" s="37"/>
      <c r="K34" s="37"/>
      <c r="L34" s="37"/>
      <c r="M34" s="37"/>
      <c r="N34" s="37"/>
      <c r="O34" s="37"/>
      <c r="P34" s="37"/>
      <c r="Q34" s="37"/>
    </row>
    <row r="35" spans="1:17" ht="15.75">
      <c r="A35" s="658" t="s">
        <v>198</v>
      </c>
      <c r="B35" s="659"/>
      <c r="C35" s="659"/>
      <c r="D35" s="659"/>
      <c r="E35" s="659"/>
      <c r="F35" s="659"/>
      <c r="G35" s="659"/>
      <c r="H35" s="659"/>
      <c r="I35" s="659"/>
      <c r="J35" s="659"/>
      <c r="K35" s="659"/>
      <c r="L35" s="659"/>
      <c r="M35" s="659"/>
      <c r="N35" s="659"/>
      <c r="O35" s="659"/>
      <c r="P35" s="659"/>
      <c r="Q35" s="659"/>
    </row>
    <row r="36" spans="1:17" ht="15.75">
      <c r="A36" s="38"/>
      <c r="B36" s="39"/>
      <c r="C36" s="39"/>
      <c r="D36" s="39"/>
      <c r="E36" s="39"/>
      <c r="F36" s="39"/>
      <c r="G36" s="39"/>
      <c r="H36" s="39"/>
      <c r="I36" s="39"/>
      <c r="J36" s="39"/>
      <c r="K36" s="39"/>
      <c r="L36" s="39"/>
      <c r="M36" s="37"/>
      <c r="N36" s="37"/>
      <c r="O36" s="37"/>
      <c r="P36" s="37"/>
      <c r="Q36" s="37"/>
    </row>
    <row r="37" spans="1:17" ht="15.75">
      <c r="B37" s="650" t="s">
        <v>199</v>
      </c>
      <c r="C37" s="650"/>
      <c r="D37" s="650"/>
      <c r="E37" s="650"/>
      <c r="F37" s="650"/>
      <c r="G37" s="654" t="s">
        <v>200</v>
      </c>
      <c r="H37" s="655"/>
      <c r="I37" s="655"/>
      <c r="J37" s="656"/>
      <c r="L37" s="39"/>
      <c r="M37" s="37"/>
      <c r="N37" s="37"/>
      <c r="O37" s="37"/>
      <c r="P37" s="37"/>
      <c r="Q37" s="37"/>
    </row>
    <row r="38" spans="1:17" ht="25.5">
      <c r="A38" s="40"/>
      <c r="B38" s="41"/>
      <c r="C38" s="41"/>
      <c r="D38" s="41"/>
      <c r="E38" s="41"/>
      <c r="F38" s="41"/>
      <c r="G38" s="41"/>
      <c r="H38" s="41"/>
      <c r="K38" s="41"/>
      <c r="L38" s="41"/>
      <c r="M38" s="37"/>
      <c r="N38" s="37"/>
      <c r="O38" s="37"/>
      <c r="P38" s="37"/>
      <c r="Q38" s="37"/>
    </row>
    <row r="39" spans="1:17">
      <c r="B39" s="650" t="s">
        <v>201</v>
      </c>
      <c r="C39" s="650"/>
      <c r="D39" s="650"/>
      <c r="E39" s="650"/>
      <c r="F39" s="650"/>
      <c r="G39" s="651" t="s">
        <v>202</v>
      </c>
      <c r="H39" s="652"/>
      <c r="I39" s="653"/>
      <c r="J39" s="42"/>
      <c r="L39" s="43" t="s">
        <v>203</v>
      </c>
      <c r="M39" s="44" t="s">
        <v>204</v>
      </c>
      <c r="N39" s="37"/>
      <c r="O39" s="37"/>
      <c r="P39" s="37"/>
      <c r="Q39" s="37"/>
    </row>
    <row r="40" spans="1:17" ht="15.75">
      <c r="A40" s="45"/>
      <c r="B40" s="46"/>
      <c r="C40" s="37"/>
      <c r="D40" s="37"/>
      <c r="E40" s="37"/>
      <c r="F40" s="47"/>
      <c r="G40" s="46"/>
      <c r="H40" s="46"/>
      <c r="I40" s="46"/>
      <c r="J40" s="47"/>
      <c r="L40" s="47"/>
      <c r="M40" s="47"/>
      <c r="N40" s="37"/>
      <c r="O40" s="37"/>
      <c r="P40" s="37"/>
      <c r="Q40" s="37"/>
    </row>
    <row r="41" spans="1:17" ht="25.5">
      <c r="B41" s="650" t="s">
        <v>205</v>
      </c>
      <c r="C41" s="650"/>
      <c r="D41" s="650"/>
      <c r="E41" s="650"/>
      <c r="F41" s="650"/>
      <c r="G41" s="651" t="s">
        <v>206</v>
      </c>
      <c r="H41" s="652"/>
      <c r="I41" s="653"/>
      <c r="J41" s="48"/>
      <c r="K41" s="49"/>
      <c r="L41" s="43" t="s">
        <v>207</v>
      </c>
      <c r="M41" s="44">
        <v>2018</v>
      </c>
      <c r="N41" s="37"/>
      <c r="O41" s="37"/>
      <c r="P41" s="37"/>
      <c r="Q41" s="37"/>
    </row>
    <row r="42" spans="1:17">
      <c r="A42" s="43"/>
      <c r="B42" s="43"/>
      <c r="C42" s="37"/>
      <c r="D42" s="37"/>
      <c r="E42" s="37"/>
      <c r="F42" s="50"/>
      <c r="G42" s="43"/>
      <c r="H42" s="43"/>
      <c r="I42" s="43"/>
      <c r="J42" s="48"/>
      <c r="K42" s="49"/>
      <c r="M42" s="37"/>
      <c r="N42" s="37"/>
      <c r="O42" s="37"/>
      <c r="P42" s="37"/>
      <c r="Q42" s="37"/>
    </row>
    <row r="43" spans="1:17">
      <c r="B43" s="650" t="s">
        <v>208</v>
      </c>
      <c r="C43" s="650"/>
      <c r="D43" s="650"/>
      <c r="E43" s="650"/>
      <c r="F43" s="650"/>
      <c r="G43" s="651" t="s">
        <v>209</v>
      </c>
      <c r="H43" s="652"/>
      <c r="I43" s="653"/>
      <c r="J43" s="48"/>
      <c r="K43" s="49"/>
      <c r="M43" s="37"/>
      <c r="N43" s="37"/>
      <c r="O43" s="37"/>
      <c r="P43" s="37"/>
      <c r="Q43" s="37"/>
    </row>
    <row r="44" spans="1:17">
      <c r="A44" s="37"/>
      <c r="B44" s="37"/>
      <c r="C44" s="37"/>
      <c r="D44" s="37"/>
      <c r="E44" s="37"/>
      <c r="F44" s="37"/>
      <c r="G44" s="37"/>
      <c r="H44" s="37"/>
      <c r="I44" s="37"/>
      <c r="J44" s="37"/>
      <c r="K44" s="37"/>
      <c r="L44" s="37"/>
      <c r="M44" s="37"/>
      <c r="N44" s="37"/>
      <c r="O44" s="37"/>
      <c r="P44" s="37"/>
      <c r="Q44" s="37"/>
    </row>
    <row r="45" spans="1:17">
      <c r="A45" s="647" t="s">
        <v>210</v>
      </c>
      <c r="B45" s="648"/>
      <c r="C45" s="648"/>
      <c r="D45" s="648"/>
      <c r="E45" s="648"/>
      <c r="F45" s="648"/>
      <c r="G45" s="648"/>
      <c r="H45" s="649"/>
      <c r="I45" s="647" t="s">
        <v>211</v>
      </c>
      <c r="J45" s="648"/>
      <c r="K45" s="648"/>
      <c r="L45" s="648"/>
      <c r="M45" s="649"/>
      <c r="N45" s="647" t="s">
        <v>212</v>
      </c>
      <c r="O45" s="648"/>
      <c r="P45" s="648"/>
      <c r="Q45" s="649"/>
    </row>
    <row r="46" spans="1:17" ht="36">
      <c r="A46" s="647" t="s">
        <v>213</v>
      </c>
      <c r="B46" s="648"/>
      <c r="C46" s="649"/>
      <c r="D46" s="647" t="s">
        <v>214</v>
      </c>
      <c r="E46" s="649"/>
      <c r="F46" s="647" t="s">
        <v>215</v>
      </c>
      <c r="G46" s="649"/>
      <c r="H46" s="51" t="s">
        <v>216</v>
      </c>
      <c r="I46" s="51" t="s">
        <v>217</v>
      </c>
      <c r="J46" s="51" t="s">
        <v>218</v>
      </c>
      <c r="K46" s="51" t="s">
        <v>219</v>
      </c>
      <c r="L46" s="51" t="s">
        <v>220</v>
      </c>
      <c r="M46" s="51" t="s">
        <v>221</v>
      </c>
      <c r="N46" s="51" t="s">
        <v>222</v>
      </c>
      <c r="O46" s="51" t="s">
        <v>223</v>
      </c>
      <c r="P46" s="51" t="s">
        <v>224</v>
      </c>
      <c r="Q46" s="51" t="s">
        <v>225</v>
      </c>
    </row>
    <row r="47" spans="1:17" ht="180">
      <c r="A47" s="642" t="s">
        <v>226</v>
      </c>
      <c r="B47" s="643"/>
      <c r="C47" s="644"/>
      <c r="D47" s="645">
        <v>16544</v>
      </c>
      <c r="E47" s="646"/>
      <c r="F47" s="642" t="s">
        <v>227</v>
      </c>
      <c r="G47" s="644"/>
      <c r="H47" s="52" t="s">
        <v>228</v>
      </c>
      <c r="I47" s="53" t="s">
        <v>229</v>
      </c>
      <c r="J47" s="53" t="s">
        <v>230</v>
      </c>
      <c r="K47" s="53" t="s">
        <v>231</v>
      </c>
      <c r="L47" s="54" t="s">
        <v>232</v>
      </c>
      <c r="M47" s="54" t="s">
        <v>233</v>
      </c>
      <c r="N47" s="55" t="s">
        <v>234</v>
      </c>
      <c r="O47" s="55" t="s">
        <v>235</v>
      </c>
      <c r="P47" s="55" t="s">
        <v>236</v>
      </c>
      <c r="Q47" s="54" t="s">
        <v>237</v>
      </c>
    </row>
    <row r="48" spans="1:17" ht="156">
      <c r="A48" s="642" t="s">
        <v>226</v>
      </c>
      <c r="B48" s="643"/>
      <c r="C48" s="644"/>
      <c r="D48" s="645">
        <v>23799</v>
      </c>
      <c r="E48" s="646"/>
      <c r="F48" s="642" t="s">
        <v>238</v>
      </c>
      <c r="G48" s="644"/>
      <c r="H48" s="52" t="s">
        <v>228</v>
      </c>
      <c r="I48" s="53" t="s">
        <v>239</v>
      </c>
      <c r="J48" s="56" t="s">
        <v>240</v>
      </c>
      <c r="K48" s="53" t="s">
        <v>231</v>
      </c>
      <c r="L48" s="54" t="s">
        <v>232</v>
      </c>
      <c r="M48" s="54" t="s">
        <v>241</v>
      </c>
      <c r="N48" s="55" t="s">
        <v>234</v>
      </c>
      <c r="O48" s="55" t="s">
        <v>235</v>
      </c>
      <c r="P48" s="55" t="s">
        <v>236</v>
      </c>
      <c r="Q48" s="54" t="s">
        <v>242</v>
      </c>
    </row>
    <row r="49" spans="1:17" ht="204">
      <c r="A49" s="642" t="s">
        <v>226</v>
      </c>
      <c r="B49" s="643"/>
      <c r="C49" s="644"/>
      <c r="D49" s="645">
        <v>24226</v>
      </c>
      <c r="E49" s="646"/>
      <c r="F49" s="642" t="s">
        <v>243</v>
      </c>
      <c r="G49" s="644"/>
      <c r="H49" s="52" t="s">
        <v>228</v>
      </c>
      <c r="I49" s="53" t="s">
        <v>244</v>
      </c>
      <c r="J49" s="53" t="s">
        <v>230</v>
      </c>
      <c r="K49" s="53" t="s">
        <v>231</v>
      </c>
      <c r="L49" s="54" t="s">
        <v>232</v>
      </c>
      <c r="M49" s="54" t="s">
        <v>233</v>
      </c>
      <c r="N49" s="55" t="s">
        <v>234</v>
      </c>
      <c r="O49" s="55" t="s">
        <v>235</v>
      </c>
      <c r="P49" s="55" t="s">
        <v>236</v>
      </c>
      <c r="Q49" s="54" t="s">
        <v>237</v>
      </c>
    </row>
    <row r="50" spans="1:17" ht="204">
      <c r="A50" s="642" t="s">
        <v>226</v>
      </c>
      <c r="B50" s="643"/>
      <c r="C50" s="644"/>
      <c r="D50" s="645">
        <v>24227</v>
      </c>
      <c r="E50" s="646"/>
      <c r="F50" s="642" t="s">
        <v>245</v>
      </c>
      <c r="G50" s="644"/>
      <c r="H50" s="52" t="s">
        <v>228</v>
      </c>
      <c r="I50" s="53" t="s">
        <v>244</v>
      </c>
      <c r="J50" s="53" t="s">
        <v>230</v>
      </c>
      <c r="K50" s="53" t="s">
        <v>231</v>
      </c>
      <c r="L50" s="54" t="s">
        <v>232</v>
      </c>
      <c r="M50" s="54" t="s">
        <v>233</v>
      </c>
      <c r="N50" s="55" t="s">
        <v>234</v>
      </c>
      <c r="O50" s="55" t="s">
        <v>235</v>
      </c>
      <c r="P50" s="55" t="s">
        <v>236</v>
      </c>
      <c r="Q50" s="54" t="s">
        <v>237</v>
      </c>
    </row>
    <row r="51" spans="1:17" ht="204">
      <c r="A51" s="642" t="s">
        <v>246</v>
      </c>
      <c r="B51" s="643"/>
      <c r="C51" s="644"/>
      <c r="D51" s="645">
        <v>28561</v>
      </c>
      <c r="E51" s="646"/>
      <c r="F51" s="642" t="s">
        <v>247</v>
      </c>
      <c r="G51" s="644"/>
      <c r="H51" s="52" t="s">
        <v>228</v>
      </c>
      <c r="I51" s="53" t="s">
        <v>244</v>
      </c>
      <c r="J51" s="53" t="s">
        <v>230</v>
      </c>
      <c r="K51" s="53" t="s">
        <v>231</v>
      </c>
      <c r="L51" s="54" t="s">
        <v>232</v>
      </c>
      <c r="M51" s="54" t="s">
        <v>233</v>
      </c>
      <c r="N51" s="55" t="s">
        <v>234</v>
      </c>
      <c r="O51" s="55" t="s">
        <v>235</v>
      </c>
      <c r="P51" s="55" t="s">
        <v>236</v>
      </c>
      <c r="Q51" s="54" t="s">
        <v>237</v>
      </c>
    </row>
    <row r="54" spans="1:17" ht="18">
      <c r="A54" s="30"/>
      <c r="B54" s="30"/>
      <c r="C54" s="57" t="s">
        <v>93</v>
      </c>
      <c r="D54" s="57"/>
      <c r="E54" s="57"/>
      <c r="F54" s="30"/>
      <c r="G54" s="30"/>
    </row>
    <row r="55" spans="1:17" ht="18">
      <c r="A55" s="30"/>
      <c r="B55" s="30"/>
      <c r="C55" s="631" t="s">
        <v>94</v>
      </c>
      <c r="D55" s="631"/>
      <c r="E55" s="631"/>
      <c r="F55" s="30"/>
      <c r="G55" s="30"/>
    </row>
    <row r="56" spans="1:17" ht="18">
      <c r="A56" s="30"/>
      <c r="B56" s="30"/>
      <c r="C56" s="631" t="s">
        <v>248</v>
      </c>
      <c r="D56" s="631"/>
      <c r="E56" s="631"/>
      <c r="F56" s="30"/>
      <c r="G56" s="30"/>
    </row>
    <row r="57" spans="1:17" ht="27.75">
      <c r="A57" s="30"/>
      <c r="B57" s="632" t="s">
        <v>96</v>
      </c>
      <c r="C57" s="632"/>
      <c r="D57" s="632"/>
      <c r="E57" s="632"/>
      <c r="F57" s="632"/>
      <c r="G57" s="632"/>
    </row>
    <row r="58" spans="1:17" ht="23.25">
      <c r="A58" s="30"/>
      <c r="B58" s="633" t="s">
        <v>249</v>
      </c>
      <c r="C58" s="633"/>
      <c r="D58" s="633"/>
      <c r="E58" s="633"/>
      <c r="F58" s="633"/>
      <c r="G58" s="633"/>
    </row>
    <row r="59" spans="1:17" ht="31.5">
      <c r="A59" s="30"/>
      <c r="B59" s="31" t="s">
        <v>98</v>
      </c>
      <c r="C59" s="634" t="s">
        <v>99</v>
      </c>
      <c r="D59" s="635"/>
      <c r="E59" s="31" t="s">
        <v>100</v>
      </c>
      <c r="F59" s="31" t="s">
        <v>101</v>
      </c>
      <c r="G59" s="31" t="s">
        <v>102</v>
      </c>
    </row>
    <row r="60" spans="1:17" ht="255">
      <c r="A60" s="30"/>
      <c r="B60" s="638" t="s">
        <v>250</v>
      </c>
      <c r="C60" s="33" t="s">
        <v>251</v>
      </c>
      <c r="D60" s="34" t="s">
        <v>252</v>
      </c>
      <c r="E60" s="34" t="s">
        <v>253</v>
      </c>
      <c r="F60" s="36" t="s">
        <v>254</v>
      </c>
      <c r="G60" s="36" t="s">
        <v>255</v>
      </c>
    </row>
    <row r="61" spans="1:17" ht="409.5">
      <c r="A61" s="30"/>
      <c r="B61" s="639"/>
      <c r="C61" s="33" t="s">
        <v>256</v>
      </c>
      <c r="D61" s="34" t="s">
        <v>257</v>
      </c>
      <c r="E61" s="34" t="s">
        <v>258</v>
      </c>
      <c r="F61" s="36" t="s">
        <v>259</v>
      </c>
      <c r="G61" s="36" t="s">
        <v>260</v>
      </c>
    </row>
    <row r="62" spans="1:17" ht="195">
      <c r="A62" s="30"/>
      <c r="B62" s="58" t="s">
        <v>261</v>
      </c>
      <c r="C62" s="33" t="s">
        <v>118</v>
      </c>
      <c r="D62" s="34" t="s">
        <v>262</v>
      </c>
      <c r="E62" s="34" t="s">
        <v>263</v>
      </c>
      <c r="F62" s="33" t="s">
        <v>264</v>
      </c>
      <c r="G62" s="33" t="s">
        <v>265</v>
      </c>
    </row>
    <row r="63" spans="1:17" ht="285">
      <c r="A63" s="30"/>
      <c r="B63" s="58" t="s">
        <v>266</v>
      </c>
      <c r="C63" s="33" t="s">
        <v>180</v>
      </c>
      <c r="D63" s="34" t="s">
        <v>267</v>
      </c>
      <c r="E63" s="34" t="s">
        <v>268</v>
      </c>
      <c r="F63" s="36" t="s">
        <v>269</v>
      </c>
      <c r="G63" s="36" t="s">
        <v>67</v>
      </c>
    </row>
    <row r="64" spans="1:17" ht="60">
      <c r="A64" s="30"/>
      <c r="B64" s="638" t="s">
        <v>270</v>
      </c>
      <c r="C64" s="33" t="s">
        <v>189</v>
      </c>
      <c r="D64" s="34" t="s">
        <v>271</v>
      </c>
      <c r="E64" s="34" t="s">
        <v>272</v>
      </c>
      <c r="F64" s="36" t="s">
        <v>273</v>
      </c>
      <c r="G64" s="36" t="s">
        <v>274</v>
      </c>
    </row>
    <row r="65" spans="1:8" ht="135">
      <c r="A65" s="30"/>
      <c r="B65" s="640"/>
      <c r="C65" s="33" t="s">
        <v>275</v>
      </c>
      <c r="D65" s="34" t="s">
        <v>276</v>
      </c>
      <c r="E65" s="59" t="s">
        <v>277</v>
      </c>
      <c r="F65" s="36" t="s">
        <v>278</v>
      </c>
      <c r="G65" s="36" t="s">
        <v>279</v>
      </c>
    </row>
    <row r="69" spans="1:8" ht="18">
      <c r="B69" s="30"/>
      <c r="C69" s="30"/>
      <c r="D69" s="57" t="s">
        <v>93</v>
      </c>
      <c r="E69" s="57"/>
      <c r="F69" s="57"/>
      <c r="G69" s="30"/>
      <c r="H69" s="30"/>
    </row>
    <row r="70" spans="1:8" ht="18">
      <c r="B70" s="30"/>
      <c r="C70" s="30"/>
      <c r="D70" s="631" t="s">
        <v>94</v>
      </c>
      <c r="E70" s="631"/>
      <c r="F70" s="631"/>
      <c r="G70" s="30"/>
      <c r="H70" s="30"/>
    </row>
    <row r="71" spans="1:8" ht="18">
      <c r="B71" s="30"/>
      <c r="C71" s="30"/>
      <c r="D71" s="631" t="s">
        <v>95</v>
      </c>
      <c r="E71" s="631"/>
      <c r="F71" s="631"/>
      <c r="G71" s="30"/>
      <c r="H71" s="30"/>
    </row>
    <row r="72" spans="1:8" ht="27.75">
      <c r="B72" s="30"/>
      <c r="C72" s="632" t="s">
        <v>96</v>
      </c>
      <c r="D72" s="632"/>
      <c r="E72" s="632"/>
      <c r="F72" s="632"/>
      <c r="G72" s="632"/>
      <c r="H72" s="632"/>
    </row>
    <row r="73" spans="1:8" ht="23.25">
      <c r="B73" s="30"/>
      <c r="C73" s="633" t="s">
        <v>280</v>
      </c>
      <c r="D73" s="633"/>
      <c r="E73" s="633"/>
      <c r="F73" s="633"/>
      <c r="G73" s="633"/>
      <c r="H73" s="633"/>
    </row>
    <row r="74" spans="1:8" ht="47.25">
      <c r="B74" s="30"/>
      <c r="C74" s="31" t="s">
        <v>98</v>
      </c>
      <c r="D74" s="634" t="s">
        <v>99</v>
      </c>
      <c r="E74" s="635"/>
      <c r="F74" s="31" t="s">
        <v>100</v>
      </c>
      <c r="G74" s="31" t="s">
        <v>101</v>
      </c>
      <c r="H74" s="31" t="s">
        <v>102</v>
      </c>
    </row>
    <row r="75" spans="1:8" ht="105">
      <c r="B75" s="30"/>
      <c r="C75" s="636" t="s">
        <v>281</v>
      </c>
      <c r="D75" s="36" t="s">
        <v>251</v>
      </c>
      <c r="E75" s="34" t="s">
        <v>282</v>
      </c>
      <c r="F75" s="34" t="s">
        <v>283</v>
      </c>
      <c r="G75" s="36" t="s">
        <v>284</v>
      </c>
      <c r="H75" s="36" t="s">
        <v>255</v>
      </c>
    </row>
    <row r="76" spans="1:8" ht="60">
      <c r="B76" s="30"/>
      <c r="C76" s="637"/>
      <c r="D76" s="36" t="s">
        <v>256</v>
      </c>
      <c r="E76" s="34" t="s">
        <v>285</v>
      </c>
      <c r="F76" s="34" t="s">
        <v>286</v>
      </c>
      <c r="G76" s="36" t="s">
        <v>287</v>
      </c>
      <c r="H76" s="36">
        <v>2018</v>
      </c>
    </row>
    <row r="77" spans="1:8" ht="409.5">
      <c r="B77" s="30"/>
      <c r="C77" s="35" t="s">
        <v>288</v>
      </c>
      <c r="D77" s="36" t="s">
        <v>118</v>
      </c>
      <c r="E77" s="34" t="s">
        <v>289</v>
      </c>
      <c r="F77" s="34" t="s">
        <v>290</v>
      </c>
      <c r="G77" s="36" t="s">
        <v>291</v>
      </c>
      <c r="H77" s="36" t="s">
        <v>260</v>
      </c>
    </row>
    <row r="78" spans="1:8" ht="90">
      <c r="B78" s="30"/>
      <c r="C78" s="35" t="s">
        <v>292</v>
      </c>
      <c r="D78" s="36" t="s">
        <v>180</v>
      </c>
      <c r="E78" s="34" t="s">
        <v>293</v>
      </c>
      <c r="F78" s="34" t="s">
        <v>294</v>
      </c>
      <c r="G78" s="36" t="s">
        <v>295</v>
      </c>
      <c r="H78" s="36" t="s">
        <v>296</v>
      </c>
    </row>
    <row r="79" spans="1:8" ht="75">
      <c r="B79" s="30"/>
      <c r="C79" s="35" t="s">
        <v>297</v>
      </c>
      <c r="D79" s="36" t="s">
        <v>189</v>
      </c>
      <c r="E79" s="34" t="s">
        <v>298</v>
      </c>
      <c r="F79" s="34" t="s">
        <v>299</v>
      </c>
      <c r="G79" s="36" t="s">
        <v>300</v>
      </c>
      <c r="H79" s="36">
        <v>2018</v>
      </c>
    </row>
    <row r="80" spans="1:8" ht="75">
      <c r="B80" s="30"/>
      <c r="C80" s="641" t="s">
        <v>301</v>
      </c>
      <c r="D80" s="36" t="s">
        <v>194</v>
      </c>
      <c r="E80" s="34" t="s">
        <v>302</v>
      </c>
      <c r="F80" s="34" t="s">
        <v>303</v>
      </c>
      <c r="G80" s="36" t="s">
        <v>304</v>
      </c>
      <c r="H80" s="36" t="s">
        <v>126</v>
      </c>
    </row>
    <row r="81" spans="2:9" ht="75">
      <c r="B81" s="30"/>
      <c r="C81" s="641"/>
      <c r="D81" s="36" t="s">
        <v>305</v>
      </c>
      <c r="E81" s="34" t="s">
        <v>306</v>
      </c>
      <c r="F81" s="34" t="s">
        <v>307</v>
      </c>
      <c r="G81" s="36" t="s">
        <v>308</v>
      </c>
      <c r="H81" s="36" t="s">
        <v>309</v>
      </c>
    </row>
    <row r="84" spans="2:9" ht="18">
      <c r="B84" s="30"/>
      <c r="C84" s="30"/>
      <c r="D84" s="57" t="s">
        <v>93</v>
      </c>
      <c r="E84" s="57"/>
      <c r="F84" s="57"/>
      <c r="G84" s="30"/>
      <c r="H84" s="30"/>
      <c r="I84" s="60"/>
    </row>
    <row r="85" spans="2:9" ht="18">
      <c r="B85" s="30"/>
      <c r="C85" s="30"/>
      <c r="D85" s="631" t="s">
        <v>94</v>
      </c>
      <c r="E85" s="631"/>
      <c r="F85" s="631"/>
      <c r="G85" s="30"/>
      <c r="H85" s="30"/>
      <c r="I85" s="60"/>
    </row>
    <row r="86" spans="2:9" ht="18">
      <c r="B86" s="30"/>
      <c r="C86" s="30"/>
      <c r="D86" s="631" t="s">
        <v>310</v>
      </c>
      <c r="E86" s="631"/>
      <c r="F86" s="631"/>
      <c r="G86" s="30"/>
      <c r="H86" s="30"/>
      <c r="I86" s="60"/>
    </row>
    <row r="87" spans="2:9" ht="27.75">
      <c r="B87" s="30"/>
      <c r="C87" s="632" t="s">
        <v>311</v>
      </c>
      <c r="D87" s="632"/>
      <c r="E87" s="632"/>
      <c r="F87" s="632"/>
      <c r="G87" s="632"/>
      <c r="H87" s="632"/>
      <c r="I87" s="632"/>
    </row>
    <row r="88" spans="2:9" ht="23.25">
      <c r="B88" s="30"/>
      <c r="C88" s="633" t="s">
        <v>312</v>
      </c>
      <c r="D88" s="633"/>
      <c r="E88" s="633"/>
      <c r="F88" s="633"/>
      <c r="G88" s="633"/>
      <c r="H88" s="633"/>
      <c r="I88" s="633"/>
    </row>
    <row r="89" spans="2:9" ht="47.25">
      <c r="B89" s="30"/>
      <c r="C89" s="31" t="s">
        <v>98</v>
      </c>
      <c r="D89" s="634" t="s">
        <v>99</v>
      </c>
      <c r="E89" s="635"/>
      <c r="F89" s="31" t="s">
        <v>100</v>
      </c>
      <c r="G89" s="31" t="s">
        <v>313</v>
      </c>
      <c r="H89" s="31" t="s">
        <v>101</v>
      </c>
      <c r="I89" s="31" t="s">
        <v>102</v>
      </c>
    </row>
    <row r="90" spans="2:9" ht="90">
      <c r="B90" s="30"/>
      <c r="C90" s="636" t="s">
        <v>314</v>
      </c>
      <c r="D90" s="36" t="s">
        <v>251</v>
      </c>
      <c r="E90" s="61" t="s">
        <v>315</v>
      </c>
      <c r="F90" s="36" t="s">
        <v>316</v>
      </c>
      <c r="G90" s="36" t="s">
        <v>317</v>
      </c>
      <c r="H90" s="36" t="s">
        <v>37</v>
      </c>
      <c r="I90" s="36" t="s">
        <v>318</v>
      </c>
    </row>
    <row r="91" spans="2:9" ht="90">
      <c r="B91" s="30"/>
      <c r="C91" s="637"/>
      <c r="D91" s="36" t="s">
        <v>256</v>
      </c>
      <c r="E91" s="61" t="s">
        <v>319</v>
      </c>
      <c r="F91" s="36" t="s">
        <v>320</v>
      </c>
      <c r="G91" s="36" t="s">
        <v>321</v>
      </c>
      <c r="H91" s="36" t="s">
        <v>37</v>
      </c>
      <c r="I91" s="36" t="s">
        <v>260</v>
      </c>
    </row>
    <row r="92" spans="2:9" ht="180">
      <c r="B92" s="30"/>
      <c r="C92" s="637"/>
      <c r="D92" s="36" t="s">
        <v>322</v>
      </c>
      <c r="E92" s="61" t="s">
        <v>323</v>
      </c>
      <c r="F92" s="36" t="s">
        <v>324</v>
      </c>
      <c r="G92" s="36" t="s">
        <v>325</v>
      </c>
      <c r="H92" s="36" t="s">
        <v>326</v>
      </c>
      <c r="I92" s="36" t="s">
        <v>260</v>
      </c>
    </row>
    <row r="93" spans="2:9" ht="150">
      <c r="B93" s="30"/>
      <c r="C93" s="637"/>
      <c r="D93" s="36" t="s">
        <v>327</v>
      </c>
      <c r="E93" s="61" t="s">
        <v>328</v>
      </c>
      <c r="F93" s="36" t="s">
        <v>329</v>
      </c>
      <c r="G93" s="36" t="s">
        <v>330</v>
      </c>
      <c r="H93" s="36" t="s">
        <v>331</v>
      </c>
      <c r="I93" s="36" t="s">
        <v>260</v>
      </c>
    </row>
    <row r="94" spans="2:9" ht="120">
      <c r="B94" s="30"/>
      <c r="C94" s="637"/>
      <c r="D94" s="36" t="s">
        <v>332</v>
      </c>
      <c r="E94" s="61" t="s">
        <v>333</v>
      </c>
      <c r="F94" s="36" t="s">
        <v>334</v>
      </c>
      <c r="G94" s="36" t="s">
        <v>335</v>
      </c>
      <c r="H94" s="36" t="s">
        <v>336</v>
      </c>
      <c r="I94" s="36" t="s">
        <v>260</v>
      </c>
    </row>
    <row r="95" spans="2:9" ht="180">
      <c r="B95" s="30"/>
      <c r="C95" s="35" t="s">
        <v>337</v>
      </c>
      <c r="D95" s="36" t="s">
        <v>118</v>
      </c>
      <c r="E95" s="61" t="s">
        <v>338</v>
      </c>
      <c r="F95" s="61" t="s">
        <v>339</v>
      </c>
      <c r="G95" s="61" t="s">
        <v>340</v>
      </c>
      <c r="H95" s="61" t="s">
        <v>341</v>
      </c>
      <c r="I95" s="36" t="s">
        <v>342</v>
      </c>
    </row>
    <row r="96" spans="2:9" ht="105">
      <c r="B96" s="30"/>
      <c r="C96" s="35" t="s">
        <v>343</v>
      </c>
      <c r="D96" s="36" t="s">
        <v>180</v>
      </c>
      <c r="E96" s="36" t="s">
        <v>344</v>
      </c>
      <c r="F96" s="36" t="s">
        <v>345</v>
      </c>
      <c r="G96" s="36" t="s">
        <v>346</v>
      </c>
      <c r="H96" s="36" t="s">
        <v>347</v>
      </c>
      <c r="I96" s="36" t="s">
        <v>348</v>
      </c>
    </row>
    <row r="97" spans="2:9" ht="105">
      <c r="B97" s="30"/>
      <c r="C97" s="35" t="s">
        <v>349</v>
      </c>
      <c r="D97" s="36" t="s">
        <v>189</v>
      </c>
      <c r="E97" s="36" t="s">
        <v>350</v>
      </c>
      <c r="F97" s="36" t="s">
        <v>351</v>
      </c>
      <c r="G97" s="36" t="s">
        <v>352</v>
      </c>
      <c r="H97" s="36" t="s">
        <v>37</v>
      </c>
      <c r="I97" s="36" t="s">
        <v>342</v>
      </c>
    </row>
    <row r="98" spans="2:9" ht="150">
      <c r="B98" s="30"/>
      <c r="C98" s="36" t="s">
        <v>353</v>
      </c>
      <c r="D98" s="36" t="s">
        <v>194</v>
      </c>
      <c r="E98" s="36" t="s">
        <v>354</v>
      </c>
      <c r="F98" s="36" t="s">
        <v>355</v>
      </c>
      <c r="G98" s="36" t="s">
        <v>356</v>
      </c>
      <c r="H98" s="36" t="s">
        <v>357</v>
      </c>
      <c r="I98" s="36" t="s">
        <v>255</v>
      </c>
    </row>
  </sheetData>
  <mergeCells count="60">
    <mergeCell ref="B37:F37"/>
    <mergeCell ref="G37:J37"/>
    <mergeCell ref="C1:E1"/>
    <mergeCell ref="C2:E2"/>
    <mergeCell ref="C3:E3"/>
    <mergeCell ref="B5:G5"/>
    <mergeCell ref="B6:G6"/>
    <mergeCell ref="C7:D7"/>
    <mergeCell ref="B12:B16"/>
    <mergeCell ref="B17:B24"/>
    <mergeCell ref="B25:B26"/>
    <mergeCell ref="B27:B28"/>
    <mergeCell ref="A35:Q35"/>
    <mergeCell ref="B39:F39"/>
    <mergeCell ref="G39:I39"/>
    <mergeCell ref="B41:F41"/>
    <mergeCell ref="G41:I41"/>
    <mergeCell ref="B43:F43"/>
    <mergeCell ref="G43:I43"/>
    <mergeCell ref="A45:H45"/>
    <mergeCell ref="I45:M45"/>
    <mergeCell ref="N45:Q45"/>
    <mergeCell ref="A46:C46"/>
    <mergeCell ref="D46:E46"/>
    <mergeCell ref="F46:G46"/>
    <mergeCell ref="A47:C47"/>
    <mergeCell ref="D47:E47"/>
    <mergeCell ref="F47:G47"/>
    <mergeCell ref="A48:C48"/>
    <mergeCell ref="D48:E48"/>
    <mergeCell ref="F48:G48"/>
    <mergeCell ref="B57:G57"/>
    <mergeCell ref="A49:C49"/>
    <mergeCell ref="D49:E49"/>
    <mergeCell ref="F49:G49"/>
    <mergeCell ref="A50:C50"/>
    <mergeCell ref="D50:E50"/>
    <mergeCell ref="F50:G50"/>
    <mergeCell ref="A51:C51"/>
    <mergeCell ref="D51:E51"/>
    <mergeCell ref="F51:G51"/>
    <mergeCell ref="C55:E55"/>
    <mergeCell ref="C56:E56"/>
    <mergeCell ref="D85:F85"/>
    <mergeCell ref="B58:G58"/>
    <mergeCell ref="C59:D59"/>
    <mergeCell ref="B60:B61"/>
    <mergeCell ref="B64:B65"/>
    <mergeCell ref="D70:F70"/>
    <mergeCell ref="D71:F71"/>
    <mergeCell ref="C72:H72"/>
    <mergeCell ref="C73:H73"/>
    <mergeCell ref="D74:E74"/>
    <mergeCell ref="C75:C76"/>
    <mergeCell ref="C80:C81"/>
    <mergeCell ref="D86:F86"/>
    <mergeCell ref="C87:I87"/>
    <mergeCell ref="C88:I88"/>
    <mergeCell ref="D89:E89"/>
    <mergeCell ref="C90:C94"/>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25" sqref="C25"/>
    </sheetView>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5"/>
  <sheetData>
    <row r="1" spans="1:20" ht="15" customHeight="1">
      <c r="A1" s="626" t="s">
        <v>68</v>
      </c>
      <c r="B1" s="626"/>
      <c r="C1" s="628" t="s">
        <v>77</v>
      </c>
      <c r="D1" s="628"/>
      <c r="E1" s="628" t="s">
        <v>78</v>
      </c>
      <c r="F1" s="628"/>
      <c r="G1" s="628" t="s">
        <v>78</v>
      </c>
      <c r="H1" s="628"/>
      <c r="I1" s="628" t="s">
        <v>78</v>
      </c>
      <c r="J1" s="628"/>
      <c r="K1" s="628" t="s">
        <v>78</v>
      </c>
      <c r="L1" s="628"/>
      <c r="M1" s="628" t="s">
        <v>78</v>
      </c>
      <c r="N1" s="628"/>
      <c r="O1" s="628" t="s">
        <v>79</v>
      </c>
      <c r="P1" s="628"/>
      <c r="Q1" s="628" t="s">
        <v>79</v>
      </c>
      <c r="R1" s="628"/>
      <c r="S1" s="628" t="s">
        <v>79</v>
      </c>
      <c r="T1" s="628"/>
    </row>
    <row r="2" spans="1:20">
      <c r="A2" s="626"/>
      <c r="B2" s="626"/>
      <c r="C2" s="628"/>
      <c r="D2" s="628"/>
      <c r="E2" s="628"/>
      <c r="F2" s="628"/>
      <c r="G2" s="628"/>
      <c r="H2" s="628"/>
      <c r="I2" s="628"/>
      <c r="J2" s="628"/>
      <c r="K2" s="628"/>
      <c r="L2" s="628"/>
      <c r="M2" s="628"/>
      <c r="N2" s="628"/>
      <c r="O2" s="628"/>
      <c r="P2" s="628"/>
      <c r="Q2" s="628"/>
      <c r="R2" s="628"/>
      <c r="S2" s="628"/>
      <c r="T2" s="628"/>
    </row>
    <row r="3" spans="1:20">
      <c r="A3" s="626" t="s">
        <v>69</v>
      </c>
      <c r="B3" s="626"/>
      <c r="C3" s="628"/>
      <c r="D3" s="628"/>
      <c r="E3" s="628"/>
      <c r="F3" s="628"/>
      <c r="G3" s="628"/>
      <c r="H3" s="628"/>
      <c r="I3" s="628"/>
      <c r="J3" s="628"/>
      <c r="K3" s="628"/>
      <c r="L3" s="628"/>
      <c r="M3" s="628"/>
      <c r="N3" s="628"/>
      <c r="O3" s="628"/>
      <c r="P3" s="628"/>
      <c r="Q3" s="628"/>
      <c r="R3" s="628"/>
      <c r="S3" s="628"/>
      <c r="T3" s="628"/>
    </row>
    <row r="4" spans="1:20">
      <c r="A4" s="626"/>
      <c r="B4" s="626"/>
      <c r="C4" s="626">
        <v>2016</v>
      </c>
      <c r="D4" s="626"/>
      <c r="E4" s="626">
        <v>2017</v>
      </c>
      <c r="F4" s="626"/>
      <c r="G4" s="626">
        <v>2018</v>
      </c>
      <c r="H4" s="626"/>
      <c r="I4" s="626">
        <v>2019</v>
      </c>
      <c r="J4" s="626"/>
      <c r="K4" s="626">
        <v>2020</v>
      </c>
      <c r="L4" s="626"/>
      <c r="M4" s="626">
        <v>2021</v>
      </c>
      <c r="N4" s="626"/>
      <c r="O4" s="626">
        <v>2022</v>
      </c>
      <c r="P4" s="626"/>
      <c r="Q4" s="626">
        <v>2023</v>
      </c>
      <c r="R4" s="626"/>
      <c r="S4" s="626">
        <v>2024</v>
      </c>
      <c r="T4" s="626"/>
    </row>
    <row r="5" spans="1:20">
      <c r="A5" s="627" t="s">
        <v>70</v>
      </c>
      <c r="B5" s="627"/>
      <c r="C5" s="626"/>
      <c r="D5" s="626"/>
      <c r="E5" s="626"/>
      <c r="F5" s="626"/>
      <c r="G5" s="626"/>
      <c r="H5" s="626"/>
      <c r="I5" s="626"/>
      <c r="J5" s="626"/>
      <c r="K5" s="626"/>
      <c r="L5" s="626"/>
      <c r="M5" s="626"/>
      <c r="N5" s="626"/>
      <c r="O5" s="626"/>
      <c r="P5" s="626"/>
      <c r="Q5" s="626"/>
      <c r="R5" s="626"/>
      <c r="S5" s="626"/>
      <c r="T5" s="626"/>
    </row>
    <row r="6" spans="1:20">
      <c r="A6" s="627"/>
      <c r="B6" s="627"/>
      <c r="C6" s="626"/>
      <c r="D6" s="626"/>
      <c r="E6" s="626"/>
      <c r="F6" s="626"/>
      <c r="G6" s="626"/>
      <c r="H6" s="626"/>
      <c r="I6" s="626"/>
      <c r="J6" s="626"/>
      <c r="K6" s="626"/>
      <c r="L6" s="626"/>
      <c r="M6" s="626"/>
      <c r="N6" s="626"/>
      <c r="O6" s="626"/>
      <c r="P6" s="626"/>
      <c r="Q6" s="626"/>
      <c r="R6" s="626"/>
      <c r="S6" s="626"/>
      <c r="T6" s="626"/>
    </row>
    <row r="7" spans="1:20">
      <c r="A7" s="627"/>
      <c r="B7" s="627"/>
      <c r="C7" s="626"/>
      <c r="D7" s="626"/>
      <c r="E7" s="626"/>
      <c r="F7" s="626"/>
      <c r="G7" s="626"/>
      <c r="H7" s="626"/>
      <c r="I7" s="626"/>
      <c r="J7" s="626"/>
      <c r="K7" s="626"/>
      <c r="L7" s="626"/>
      <c r="M7" s="626"/>
      <c r="N7" s="626"/>
      <c r="O7" s="626"/>
      <c r="P7" s="626"/>
      <c r="Q7" s="626"/>
      <c r="R7" s="626"/>
      <c r="S7" s="626"/>
      <c r="T7" s="626"/>
    </row>
    <row r="8" spans="1:20">
      <c r="A8" s="627" t="s">
        <v>71</v>
      </c>
      <c r="B8" s="627"/>
      <c r="C8" s="626"/>
      <c r="D8" s="626"/>
      <c r="E8" s="626"/>
      <c r="F8" s="626"/>
      <c r="G8" s="626"/>
      <c r="H8" s="626"/>
      <c r="I8" s="626"/>
      <c r="J8" s="626"/>
      <c r="K8" s="626"/>
      <c r="L8" s="626"/>
      <c r="M8" s="626"/>
      <c r="N8" s="626"/>
      <c r="O8" s="626"/>
      <c r="P8" s="626"/>
      <c r="Q8" s="626"/>
      <c r="R8" s="626"/>
      <c r="S8" s="626"/>
      <c r="T8" s="626"/>
    </row>
    <row r="9" spans="1:20">
      <c r="A9" s="627"/>
      <c r="B9" s="627"/>
      <c r="C9" s="626"/>
      <c r="D9" s="626"/>
      <c r="E9" s="626"/>
      <c r="F9" s="626"/>
      <c r="G9" s="626"/>
      <c r="H9" s="626"/>
      <c r="I9" s="626"/>
      <c r="J9" s="626"/>
      <c r="K9" s="626"/>
      <c r="L9" s="626"/>
      <c r="M9" s="626"/>
      <c r="N9" s="626"/>
      <c r="O9" s="626"/>
      <c r="P9" s="626"/>
      <c r="Q9" s="626"/>
      <c r="R9" s="626"/>
      <c r="S9" s="626"/>
      <c r="T9" s="626"/>
    </row>
    <row r="10" spans="1:20">
      <c r="A10" s="627"/>
      <c r="B10" s="627"/>
      <c r="C10" s="626"/>
      <c r="D10" s="626"/>
      <c r="E10" s="626"/>
      <c r="F10" s="626"/>
      <c r="G10" s="626"/>
      <c r="H10" s="626"/>
      <c r="I10" s="626"/>
      <c r="J10" s="626"/>
      <c r="K10" s="626"/>
      <c r="L10" s="626"/>
      <c r="M10" s="626"/>
      <c r="N10" s="626"/>
      <c r="O10" s="626"/>
      <c r="P10" s="626"/>
      <c r="Q10" s="626"/>
      <c r="R10" s="626"/>
      <c r="S10" s="626"/>
      <c r="T10" s="626"/>
    </row>
    <row r="11" spans="1:20">
      <c r="A11" s="627" t="s">
        <v>72</v>
      </c>
      <c r="B11" s="627"/>
      <c r="C11" s="626"/>
      <c r="D11" s="626"/>
      <c r="E11" s="626"/>
      <c r="F11" s="626"/>
      <c r="G11" s="626"/>
      <c r="H11" s="626"/>
      <c r="I11" s="626"/>
      <c r="J11" s="626"/>
      <c r="K11" s="626"/>
      <c r="L11" s="626"/>
      <c r="M11" s="626"/>
      <c r="N11" s="626"/>
      <c r="O11" s="626"/>
      <c r="P11" s="626"/>
      <c r="Q11" s="626"/>
      <c r="R11" s="626"/>
      <c r="S11" s="626"/>
      <c r="T11" s="626"/>
    </row>
    <row r="12" spans="1:20">
      <c r="A12" s="627"/>
      <c r="B12" s="627"/>
      <c r="C12" s="626"/>
      <c r="D12" s="626"/>
      <c r="E12" s="626"/>
      <c r="F12" s="626"/>
      <c r="G12" s="626"/>
      <c r="H12" s="626"/>
      <c r="I12" s="626"/>
      <c r="J12" s="626"/>
      <c r="K12" s="626"/>
      <c r="L12" s="626"/>
      <c r="M12" s="626"/>
      <c r="N12" s="626"/>
      <c r="O12" s="626"/>
      <c r="P12" s="626"/>
      <c r="Q12" s="626"/>
      <c r="R12" s="626"/>
      <c r="S12" s="626"/>
      <c r="T12" s="626"/>
    </row>
    <row r="13" spans="1:20">
      <c r="A13" s="627"/>
      <c r="B13" s="627"/>
      <c r="C13" s="626"/>
      <c r="D13" s="626"/>
      <c r="E13" s="626"/>
      <c r="F13" s="626"/>
      <c r="G13" s="626"/>
      <c r="H13" s="626"/>
      <c r="I13" s="626"/>
      <c r="J13" s="626"/>
      <c r="K13" s="626"/>
      <c r="L13" s="626"/>
      <c r="M13" s="626"/>
      <c r="N13" s="626"/>
      <c r="O13" s="626"/>
      <c r="P13" s="626"/>
      <c r="Q13" s="626"/>
      <c r="R13" s="626"/>
      <c r="S13" s="626"/>
      <c r="T13" s="626"/>
    </row>
    <row r="14" spans="1:20">
      <c r="A14" s="627" t="s">
        <v>73</v>
      </c>
      <c r="B14" s="627"/>
      <c r="C14" s="626"/>
      <c r="D14" s="626"/>
      <c r="E14" s="626"/>
      <c r="F14" s="626"/>
      <c r="G14" s="626"/>
      <c r="H14" s="626"/>
      <c r="I14" s="626"/>
      <c r="J14" s="626"/>
      <c r="K14" s="626"/>
      <c r="L14" s="626"/>
      <c r="M14" s="626"/>
      <c r="N14" s="626"/>
      <c r="O14" s="626"/>
      <c r="P14" s="626"/>
      <c r="Q14" s="626"/>
      <c r="R14" s="626"/>
      <c r="S14" s="626"/>
      <c r="T14" s="626"/>
    </row>
    <row r="15" spans="1:20">
      <c r="A15" s="627"/>
      <c r="B15" s="627"/>
      <c r="C15" s="626"/>
      <c r="D15" s="626"/>
      <c r="E15" s="626"/>
      <c r="F15" s="626"/>
      <c r="G15" s="626"/>
      <c r="H15" s="626"/>
      <c r="I15" s="626"/>
      <c r="J15" s="626"/>
      <c r="K15" s="626"/>
      <c r="L15" s="626"/>
      <c r="M15" s="626"/>
      <c r="N15" s="626"/>
      <c r="O15" s="626"/>
      <c r="P15" s="626"/>
      <c r="Q15" s="626"/>
      <c r="R15" s="626"/>
      <c r="S15" s="626"/>
      <c r="T15" s="626"/>
    </row>
    <row r="16" spans="1:20">
      <c r="A16" s="627"/>
      <c r="B16" s="627"/>
      <c r="C16" s="626"/>
      <c r="D16" s="626"/>
      <c r="E16" s="626"/>
      <c r="F16" s="626"/>
      <c r="G16" s="626"/>
      <c r="H16" s="626"/>
      <c r="I16" s="626"/>
      <c r="J16" s="626"/>
      <c r="K16" s="626"/>
      <c r="L16" s="626"/>
      <c r="M16" s="626"/>
      <c r="N16" s="626"/>
      <c r="O16" s="626"/>
      <c r="P16" s="626"/>
      <c r="Q16" s="626"/>
      <c r="R16" s="626"/>
      <c r="S16" s="626"/>
      <c r="T16" s="626"/>
    </row>
    <row r="17" spans="1:20">
      <c r="A17" s="627" t="s">
        <v>74</v>
      </c>
      <c r="B17" s="627"/>
      <c r="C17" s="626"/>
      <c r="D17" s="626"/>
      <c r="E17" s="626"/>
      <c r="F17" s="626"/>
      <c r="G17" s="626"/>
      <c r="H17" s="626"/>
      <c r="I17" s="626"/>
      <c r="J17" s="626"/>
      <c r="K17" s="626"/>
      <c r="L17" s="626"/>
      <c r="M17" s="626"/>
      <c r="N17" s="626"/>
      <c r="O17" s="626"/>
      <c r="P17" s="626"/>
      <c r="Q17" s="626"/>
      <c r="R17" s="626"/>
      <c r="S17" s="626"/>
      <c r="T17" s="626"/>
    </row>
    <row r="18" spans="1:20">
      <c r="A18" s="627"/>
      <c r="B18" s="627"/>
      <c r="C18" s="626"/>
      <c r="D18" s="626"/>
      <c r="E18" s="626"/>
      <c r="F18" s="626"/>
      <c r="G18" s="626"/>
      <c r="H18" s="626"/>
      <c r="I18" s="626"/>
      <c r="J18" s="626"/>
      <c r="K18" s="626"/>
      <c r="L18" s="626"/>
      <c r="M18" s="626"/>
      <c r="N18" s="626"/>
      <c r="O18" s="626"/>
      <c r="P18" s="626"/>
      <c r="Q18" s="626"/>
      <c r="R18" s="626"/>
      <c r="S18" s="626"/>
      <c r="T18" s="626"/>
    </row>
    <row r="19" spans="1:20">
      <c r="A19" s="627"/>
      <c r="B19" s="627"/>
      <c r="C19" s="626"/>
      <c r="D19" s="626"/>
      <c r="E19" s="626"/>
      <c r="F19" s="626"/>
      <c r="G19" s="626"/>
      <c r="H19" s="626"/>
      <c r="I19" s="626"/>
      <c r="J19" s="626"/>
      <c r="K19" s="626"/>
      <c r="L19" s="626"/>
      <c r="M19" s="626"/>
      <c r="N19" s="626"/>
      <c r="O19" s="626"/>
      <c r="P19" s="626"/>
      <c r="Q19" s="626"/>
      <c r="R19" s="626"/>
      <c r="S19" s="626"/>
      <c r="T19" s="626"/>
    </row>
    <row r="20" spans="1:20">
      <c r="A20" s="627" t="s">
        <v>75</v>
      </c>
      <c r="B20" s="627"/>
      <c r="C20" s="626"/>
      <c r="D20" s="626"/>
      <c r="E20" s="626"/>
      <c r="F20" s="626"/>
      <c r="G20" s="626"/>
      <c r="H20" s="626"/>
      <c r="I20" s="626"/>
      <c r="J20" s="626"/>
      <c r="K20" s="626"/>
      <c r="L20" s="626"/>
      <c r="M20" s="626"/>
      <c r="N20" s="626"/>
      <c r="O20" s="626"/>
      <c r="P20" s="626"/>
      <c r="Q20" s="626"/>
      <c r="R20" s="626"/>
      <c r="S20" s="626"/>
      <c r="T20" s="626"/>
    </row>
    <row r="21" spans="1:20">
      <c r="A21" s="627"/>
      <c r="B21" s="627"/>
      <c r="C21" s="626"/>
      <c r="D21" s="626"/>
      <c r="E21" s="626"/>
      <c r="F21" s="626"/>
      <c r="G21" s="626"/>
      <c r="H21" s="626"/>
      <c r="I21" s="626"/>
      <c r="J21" s="626"/>
      <c r="K21" s="626"/>
      <c r="L21" s="626"/>
      <c r="M21" s="626"/>
      <c r="N21" s="626"/>
      <c r="O21" s="626"/>
      <c r="P21" s="626"/>
      <c r="Q21" s="626"/>
      <c r="R21" s="626"/>
      <c r="S21" s="626"/>
      <c r="T21" s="626"/>
    </row>
    <row r="22" spans="1:20">
      <c r="A22" s="627"/>
      <c r="B22" s="627"/>
      <c r="C22" s="626"/>
      <c r="D22" s="626"/>
      <c r="E22" s="626"/>
      <c r="F22" s="626"/>
      <c r="G22" s="626"/>
      <c r="H22" s="626"/>
      <c r="I22" s="626"/>
      <c r="J22" s="626"/>
      <c r="K22" s="626"/>
      <c r="L22" s="626"/>
      <c r="M22" s="626"/>
      <c r="N22" s="626"/>
      <c r="O22" s="626"/>
      <c r="P22" s="626"/>
      <c r="Q22" s="626"/>
      <c r="R22" s="626"/>
      <c r="S22" s="626"/>
      <c r="T22" s="626"/>
    </row>
    <row r="23" spans="1:20" ht="15" customHeight="1">
      <c r="A23" s="627" t="s">
        <v>76</v>
      </c>
      <c r="B23" s="627"/>
      <c r="C23" s="626"/>
      <c r="D23" s="626"/>
      <c r="E23" s="626"/>
      <c r="F23" s="626"/>
      <c r="G23" s="626"/>
      <c r="H23" s="626"/>
      <c r="I23" s="626"/>
      <c r="J23" s="626"/>
      <c r="K23" s="626"/>
      <c r="L23" s="626"/>
      <c r="M23" s="626"/>
      <c r="N23" s="626"/>
      <c r="O23" s="626"/>
      <c r="P23" s="626"/>
      <c r="Q23" s="626"/>
      <c r="R23" s="626"/>
      <c r="S23" s="626"/>
      <c r="T23" s="626"/>
    </row>
    <row r="24" spans="1:20">
      <c r="A24" s="627"/>
      <c r="B24" s="627"/>
      <c r="C24" s="626"/>
      <c r="D24" s="626"/>
      <c r="E24" s="626"/>
      <c r="F24" s="626"/>
      <c r="G24" s="626"/>
      <c r="H24" s="626"/>
      <c r="I24" s="626"/>
      <c r="J24" s="626"/>
      <c r="K24" s="626"/>
      <c r="L24" s="626"/>
      <c r="M24" s="626"/>
      <c r="N24" s="626"/>
      <c r="O24" s="626"/>
      <c r="P24" s="626"/>
      <c r="Q24" s="626"/>
      <c r="R24" s="626"/>
      <c r="S24" s="626"/>
      <c r="T24" s="626"/>
    </row>
    <row r="25" spans="1:20">
      <c r="A25" s="627"/>
      <c r="B25" s="627"/>
      <c r="C25" s="626"/>
      <c r="D25" s="626"/>
      <c r="E25" s="626"/>
      <c r="F25" s="626"/>
      <c r="G25" s="626"/>
      <c r="H25" s="626"/>
      <c r="I25" s="626"/>
      <c r="J25" s="626"/>
      <c r="K25" s="626"/>
      <c r="L25" s="626"/>
      <c r="M25" s="626"/>
      <c r="N25" s="626"/>
      <c r="O25" s="626"/>
      <c r="P25" s="626"/>
      <c r="Q25" s="626"/>
      <c r="R25" s="626"/>
      <c r="S25" s="626"/>
      <c r="T25" s="626"/>
    </row>
  </sheetData>
  <mergeCells count="90">
    <mergeCell ref="S1:T3"/>
    <mergeCell ref="Q4:R4"/>
    <mergeCell ref="S4:T4"/>
    <mergeCell ref="M5:N7"/>
    <mergeCell ref="O5:P7"/>
    <mergeCell ref="M1:N3"/>
    <mergeCell ref="O1:P3"/>
    <mergeCell ref="Q5:R7"/>
    <mergeCell ref="S5:T7"/>
    <mergeCell ref="Q1:R3"/>
    <mergeCell ref="O4:P4"/>
    <mergeCell ref="A1:B2"/>
    <mergeCell ref="A3:B4"/>
    <mergeCell ref="C4:D4"/>
    <mergeCell ref="E4:F4"/>
    <mergeCell ref="G4:H4"/>
    <mergeCell ref="C1:D3"/>
    <mergeCell ref="E1:F3"/>
    <mergeCell ref="G1:H3"/>
    <mergeCell ref="I1:J3"/>
    <mergeCell ref="K1:L3"/>
    <mergeCell ref="E8:F10"/>
    <mergeCell ref="K4:L4"/>
    <mergeCell ref="M4:N4"/>
    <mergeCell ref="K8:L10"/>
    <mergeCell ref="M8:N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K14:L16"/>
    <mergeCell ref="M14:N16"/>
    <mergeCell ref="O14:P16"/>
    <mergeCell ref="Q14:R16"/>
    <mergeCell ref="S14:T16"/>
    <mergeCell ref="C17:D19"/>
    <mergeCell ref="E17:F19"/>
    <mergeCell ref="G17:H19"/>
    <mergeCell ref="I17:J19"/>
    <mergeCell ref="K17:L19"/>
    <mergeCell ref="M17:N19"/>
    <mergeCell ref="O17:P19"/>
    <mergeCell ref="Q17:R19"/>
    <mergeCell ref="Q23:R25"/>
    <mergeCell ref="S17:T19"/>
    <mergeCell ref="M20:N22"/>
    <mergeCell ref="S23:T25"/>
    <mergeCell ref="O20:P22"/>
    <mergeCell ref="Q20:R22"/>
    <mergeCell ref="S20:T22"/>
    <mergeCell ref="M23:N25"/>
    <mergeCell ref="O23:P25"/>
    <mergeCell ref="C23:D25"/>
    <mergeCell ref="E23:F25"/>
    <mergeCell ref="G23:H25"/>
    <mergeCell ref="I23:J25"/>
    <mergeCell ref="K23:L25"/>
    <mergeCell ref="C20:D22"/>
    <mergeCell ref="E20:F22"/>
    <mergeCell ref="G20:H22"/>
    <mergeCell ref="I20:J22"/>
    <mergeCell ref="K20:L2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5"/>
  <sheetData>
    <row r="1" spans="1:24">
      <c r="A1" s="630" t="s">
        <v>80</v>
      </c>
      <c r="B1" s="630"/>
      <c r="C1" s="630" t="s">
        <v>81</v>
      </c>
      <c r="D1" s="630"/>
      <c r="E1" s="630"/>
      <c r="F1" s="630"/>
      <c r="G1" s="630" t="s">
        <v>82</v>
      </c>
      <c r="H1" s="630"/>
      <c r="I1" s="630" t="s">
        <v>83</v>
      </c>
      <c r="J1" s="630"/>
      <c r="K1" s="630" t="s">
        <v>84</v>
      </c>
      <c r="L1" s="630"/>
      <c r="M1" s="630" t="s">
        <v>85</v>
      </c>
      <c r="N1" s="630"/>
      <c r="O1" s="630" t="s">
        <v>86</v>
      </c>
      <c r="P1" s="630"/>
      <c r="Q1" s="630" t="s">
        <v>87</v>
      </c>
      <c r="R1" s="630"/>
      <c r="S1" s="630" t="s">
        <v>88</v>
      </c>
      <c r="T1" s="630"/>
      <c r="U1" s="630" t="s">
        <v>89</v>
      </c>
      <c r="V1" s="630"/>
      <c r="W1" s="630" t="s">
        <v>90</v>
      </c>
      <c r="X1" s="630"/>
    </row>
    <row r="2" spans="1:24">
      <c r="A2" s="630"/>
      <c r="B2" s="630"/>
      <c r="C2" s="630"/>
      <c r="D2" s="630"/>
      <c r="E2" s="630"/>
      <c r="F2" s="630"/>
      <c r="G2" s="630"/>
      <c r="H2" s="630"/>
      <c r="I2" s="630"/>
      <c r="J2" s="630"/>
      <c r="K2" s="630"/>
      <c r="L2" s="630"/>
      <c r="M2" s="630"/>
      <c r="N2" s="630"/>
      <c r="O2" s="630"/>
      <c r="P2" s="630"/>
      <c r="Q2" s="630"/>
      <c r="R2" s="630"/>
      <c r="S2" s="630"/>
      <c r="T2" s="630"/>
      <c r="U2" s="630"/>
      <c r="V2" s="630"/>
      <c r="W2" s="630"/>
      <c r="X2" s="630"/>
    </row>
    <row r="3" spans="1:24">
      <c r="A3" s="630"/>
      <c r="B3" s="630"/>
      <c r="C3" s="630"/>
      <c r="D3" s="630"/>
      <c r="E3" s="630"/>
      <c r="F3" s="630"/>
      <c r="G3" s="630"/>
      <c r="H3" s="630"/>
      <c r="I3" s="630"/>
      <c r="J3" s="630"/>
      <c r="K3" s="630"/>
      <c r="L3" s="630"/>
      <c r="M3" s="630"/>
      <c r="N3" s="630"/>
      <c r="O3" s="630"/>
      <c r="P3" s="630"/>
      <c r="Q3" s="630"/>
      <c r="R3" s="630"/>
      <c r="S3" s="630"/>
      <c r="T3" s="630"/>
      <c r="U3" s="630"/>
      <c r="V3" s="630"/>
      <c r="W3" s="630"/>
      <c r="X3" s="630"/>
    </row>
    <row r="4" spans="1:24">
      <c r="A4" s="629"/>
      <c r="B4" s="629"/>
      <c r="C4" s="629"/>
      <c r="D4" s="629"/>
      <c r="E4" s="629"/>
      <c r="F4" s="629"/>
      <c r="G4" s="629"/>
      <c r="H4" s="629"/>
      <c r="I4" s="629"/>
      <c r="J4" s="629"/>
      <c r="K4" s="629"/>
      <c r="L4" s="629"/>
      <c r="M4" s="629"/>
      <c r="N4" s="629"/>
      <c r="O4" s="629"/>
      <c r="P4" s="629"/>
      <c r="Q4" s="629"/>
      <c r="R4" s="629"/>
      <c r="S4" s="629"/>
      <c r="T4" s="629"/>
      <c r="U4" s="629"/>
      <c r="V4" s="629"/>
      <c r="W4" s="629"/>
      <c r="X4" s="629"/>
    </row>
    <row r="5" spans="1:24">
      <c r="A5" s="629"/>
      <c r="B5" s="629"/>
      <c r="C5" s="629"/>
      <c r="D5" s="629"/>
      <c r="E5" s="629"/>
      <c r="F5" s="629"/>
      <c r="G5" s="629"/>
      <c r="H5" s="629"/>
      <c r="I5" s="629"/>
      <c r="J5" s="629"/>
      <c r="K5" s="629"/>
      <c r="L5" s="629"/>
      <c r="M5" s="629"/>
      <c r="N5" s="629"/>
      <c r="O5" s="629"/>
      <c r="P5" s="629"/>
      <c r="Q5" s="629"/>
      <c r="R5" s="629"/>
      <c r="S5" s="629"/>
      <c r="T5" s="629"/>
      <c r="U5" s="629"/>
      <c r="V5" s="629"/>
      <c r="W5" s="629"/>
      <c r="X5" s="629"/>
    </row>
    <row r="6" spans="1:24">
      <c r="A6" s="629"/>
      <c r="B6" s="629"/>
      <c r="C6" s="629"/>
      <c r="D6" s="629"/>
      <c r="E6" s="629"/>
      <c r="F6" s="629"/>
      <c r="G6" s="629"/>
      <c r="H6" s="629"/>
      <c r="I6" s="629"/>
      <c r="J6" s="629"/>
      <c r="K6" s="629"/>
      <c r="L6" s="629"/>
      <c r="M6" s="629"/>
      <c r="N6" s="629"/>
      <c r="O6" s="629"/>
      <c r="P6" s="629"/>
      <c r="Q6" s="629"/>
      <c r="R6" s="629"/>
      <c r="S6" s="629"/>
      <c r="T6" s="629"/>
      <c r="U6" s="629"/>
      <c r="V6" s="629"/>
      <c r="W6" s="629"/>
      <c r="X6" s="629"/>
    </row>
    <row r="7" spans="1:24">
      <c r="A7" s="629"/>
      <c r="B7" s="629"/>
      <c r="C7" s="629"/>
      <c r="D7" s="629"/>
      <c r="E7" s="629"/>
      <c r="F7" s="629"/>
      <c r="G7" s="629"/>
      <c r="H7" s="629"/>
      <c r="I7" s="629"/>
      <c r="J7" s="629"/>
      <c r="K7" s="629"/>
      <c r="L7" s="629"/>
      <c r="M7" s="629"/>
      <c r="N7" s="629"/>
      <c r="O7" s="629"/>
      <c r="P7" s="629"/>
      <c r="Q7" s="629"/>
      <c r="R7" s="629"/>
      <c r="S7" s="629"/>
      <c r="T7" s="629"/>
      <c r="U7" s="629"/>
      <c r="V7" s="629"/>
      <c r="W7" s="629"/>
      <c r="X7" s="629"/>
    </row>
    <row r="8" spans="1:24">
      <c r="A8" s="629"/>
      <c r="B8" s="629"/>
      <c r="C8" s="629"/>
      <c r="D8" s="629"/>
      <c r="E8" s="629"/>
      <c r="F8" s="629"/>
      <c r="G8" s="629"/>
      <c r="H8" s="629"/>
      <c r="I8" s="629"/>
      <c r="J8" s="629"/>
      <c r="K8" s="629"/>
      <c r="L8" s="629"/>
      <c r="M8" s="629"/>
      <c r="N8" s="629"/>
      <c r="O8" s="629"/>
      <c r="P8" s="629"/>
      <c r="Q8" s="629"/>
      <c r="R8" s="629"/>
      <c r="S8" s="629"/>
      <c r="T8" s="629"/>
      <c r="U8" s="629"/>
      <c r="V8" s="629"/>
      <c r="W8" s="629"/>
      <c r="X8" s="629"/>
    </row>
    <row r="9" spans="1:24">
      <c r="A9" s="629"/>
      <c r="B9" s="629"/>
      <c r="C9" s="629"/>
      <c r="D9" s="629"/>
      <c r="E9" s="629"/>
      <c r="F9" s="629"/>
      <c r="G9" s="629"/>
      <c r="H9" s="629"/>
      <c r="I9" s="629"/>
      <c r="J9" s="629"/>
      <c r="K9" s="629"/>
      <c r="L9" s="629"/>
      <c r="M9" s="629"/>
      <c r="N9" s="629"/>
      <c r="O9" s="629"/>
      <c r="P9" s="629"/>
      <c r="Q9" s="629"/>
      <c r="R9" s="629"/>
      <c r="S9" s="629"/>
      <c r="T9" s="629"/>
      <c r="U9" s="629"/>
      <c r="V9" s="629"/>
      <c r="W9" s="629"/>
      <c r="X9" s="629"/>
    </row>
    <row r="10" spans="1:24">
      <c r="A10" s="629"/>
      <c r="B10" s="629"/>
      <c r="C10" s="629"/>
      <c r="D10" s="629"/>
      <c r="E10" s="629"/>
      <c r="F10" s="629"/>
      <c r="G10" s="629"/>
      <c r="H10" s="629"/>
      <c r="I10" s="629"/>
      <c r="J10" s="629"/>
      <c r="K10" s="629"/>
      <c r="L10" s="629"/>
      <c r="M10" s="629"/>
      <c r="N10" s="629"/>
      <c r="O10" s="629"/>
      <c r="P10" s="629"/>
      <c r="Q10" s="629"/>
      <c r="R10" s="629"/>
      <c r="S10" s="629"/>
      <c r="T10" s="629"/>
      <c r="U10" s="629"/>
      <c r="V10" s="629"/>
      <c r="W10" s="629"/>
      <c r="X10" s="629"/>
    </row>
    <row r="11" spans="1:24">
      <c r="A11" s="629"/>
      <c r="B11" s="629"/>
      <c r="C11" s="629"/>
      <c r="D11" s="629"/>
      <c r="E11" s="629"/>
      <c r="F11" s="629"/>
      <c r="G11" s="629"/>
      <c r="H11" s="629"/>
      <c r="I11" s="629"/>
      <c r="J11" s="629"/>
      <c r="K11" s="629"/>
      <c r="L11" s="629"/>
      <c r="M11" s="629"/>
      <c r="N11" s="629"/>
      <c r="O11" s="629"/>
      <c r="P11" s="629"/>
      <c r="Q11" s="629"/>
      <c r="R11" s="629"/>
      <c r="S11" s="629"/>
      <c r="T11" s="629"/>
      <c r="U11" s="629"/>
      <c r="V11" s="629"/>
      <c r="W11" s="629"/>
      <c r="X11" s="629"/>
    </row>
    <row r="12" spans="1:24">
      <c r="A12" s="629"/>
      <c r="B12" s="629"/>
      <c r="C12" s="629"/>
      <c r="D12" s="629"/>
      <c r="E12" s="629"/>
      <c r="F12" s="629"/>
      <c r="G12" s="629"/>
      <c r="H12" s="629"/>
      <c r="I12" s="629"/>
      <c r="J12" s="629"/>
      <c r="K12" s="629"/>
      <c r="L12" s="629"/>
      <c r="M12" s="629"/>
      <c r="N12" s="629"/>
      <c r="O12" s="629"/>
      <c r="P12" s="629"/>
      <c r="Q12" s="629"/>
      <c r="R12" s="629"/>
      <c r="S12" s="629"/>
      <c r="T12" s="629"/>
      <c r="U12" s="629"/>
      <c r="V12" s="629"/>
      <c r="W12" s="629"/>
      <c r="X12" s="629"/>
    </row>
    <row r="13" spans="1:24">
      <c r="A13" s="629"/>
      <c r="B13" s="629"/>
      <c r="C13" s="629"/>
      <c r="D13" s="629"/>
      <c r="E13" s="629"/>
      <c r="F13" s="629"/>
      <c r="G13" s="629"/>
      <c r="H13" s="629"/>
      <c r="I13" s="629"/>
      <c r="J13" s="629"/>
      <c r="K13" s="629"/>
      <c r="L13" s="629"/>
      <c r="M13" s="629"/>
      <c r="N13" s="629"/>
      <c r="O13" s="629"/>
      <c r="P13" s="629"/>
      <c r="Q13" s="629"/>
      <c r="R13" s="629"/>
      <c r="S13" s="629"/>
      <c r="T13" s="629"/>
      <c r="U13" s="629"/>
      <c r="V13" s="629"/>
      <c r="W13" s="629"/>
      <c r="X13" s="629"/>
    </row>
    <row r="14" spans="1:24">
      <c r="A14" s="629"/>
      <c r="B14" s="629"/>
      <c r="C14" s="629"/>
      <c r="D14" s="629"/>
      <c r="E14" s="629"/>
      <c r="F14" s="629"/>
      <c r="G14" s="629"/>
      <c r="H14" s="629"/>
      <c r="I14" s="629"/>
      <c r="J14" s="629"/>
      <c r="K14" s="629"/>
      <c r="L14" s="629"/>
      <c r="M14" s="629"/>
      <c r="N14" s="629"/>
      <c r="O14" s="629"/>
      <c r="P14" s="629"/>
      <c r="Q14" s="629"/>
      <c r="R14" s="629"/>
      <c r="S14" s="629"/>
      <c r="T14" s="629"/>
      <c r="U14" s="629"/>
      <c r="V14" s="629"/>
      <c r="W14" s="629"/>
      <c r="X14" s="629"/>
    </row>
    <row r="15" spans="1:24">
      <c r="A15" s="629"/>
      <c r="B15" s="629"/>
      <c r="C15" s="629"/>
      <c r="D15" s="629"/>
      <c r="E15" s="629"/>
      <c r="F15" s="629"/>
      <c r="G15" s="629"/>
      <c r="H15" s="629"/>
      <c r="I15" s="629"/>
      <c r="J15" s="629"/>
      <c r="K15" s="629"/>
      <c r="L15" s="629"/>
      <c r="M15" s="629"/>
      <c r="N15" s="629"/>
      <c r="O15" s="629"/>
      <c r="P15" s="629"/>
      <c r="Q15" s="629"/>
      <c r="R15" s="629"/>
      <c r="S15" s="629"/>
      <c r="T15" s="629"/>
      <c r="U15" s="629"/>
      <c r="V15" s="629"/>
      <c r="W15" s="629"/>
      <c r="X15" s="629"/>
    </row>
    <row r="16" spans="1:24">
      <c r="A16" s="629"/>
      <c r="B16" s="629"/>
      <c r="C16" s="629"/>
      <c r="D16" s="629"/>
      <c r="E16" s="629"/>
      <c r="F16" s="629"/>
      <c r="G16" s="629"/>
      <c r="H16" s="629"/>
      <c r="I16" s="629"/>
      <c r="J16" s="629"/>
      <c r="K16" s="629"/>
      <c r="L16" s="629"/>
      <c r="M16" s="629"/>
      <c r="N16" s="629"/>
      <c r="O16" s="629"/>
      <c r="P16" s="629"/>
      <c r="Q16" s="629"/>
      <c r="R16" s="629"/>
      <c r="S16" s="629"/>
      <c r="T16" s="629"/>
      <c r="U16" s="629"/>
      <c r="V16" s="629"/>
      <c r="W16" s="629"/>
      <c r="X16" s="629"/>
    </row>
    <row r="17" spans="1:24">
      <c r="A17" s="629"/>
      <c r="B17" s="629"/>
      <c r="C17" s="629"/>
      <c r="D17" s="629"/>
      <c r="E17" s="629"/>
      <c r="F17" s="629"/>
      <c r="G17" s="629"/>
      <c r="H17" s="629"/>
      <c r="I17" s="629"/>
      <c r="J17" s="629"/>
      <c r="K17" s="629"/>
      <c r="L17" s="629"/>
      <c r="M17" s="629"/>
      <c r="N17" s="629"/>
      <c r="O17" s="629"/>
      <c r="P17" s="629"/>
      <c r="Q17" s="629"/>
      <c r="R17" s="629"/>
      <c r="S17" s="629"/>
      <c r="T17" s="629"/>
      <c r="U17" s="629"/>
      <c r="V17" s="629"/>
      <c r="W17" s="629"/>
      <c r="X17" s="629"/>
    </row>
    <row r="18" spans="1:24">
      <c r="A18" s="629"/>
      <c r="B18" s="629"/>
      <c r="C18" s="629"/>
      <c r="D18" s="629"/>
      <c r="E18" s="629"/>
      <c r="F18" s="629"/>
      <c r="G18" s="629"/>
      <c r="H18" s="629"/>
      <c r="I18" s="629"/>
      <c r="J18" s="629"/>
      <c r="K18" s="629"/>
      <c r="L18" s="629"/>
      <c r="M18" s="629"/>
      <c r="N18" s="629"/>
      <c r="O18" s="629"/>
      <c r="P18" s="629"/>
      <c r="Q18" s="629"/>
      <c r="R18" s="629"/>
      <c r="S18" s="629"/>
      <c r="T18" s="629"/>
      <c r="U18" s="629"/>
      <c r="V18" s="629"/>
      <c r="W18" s="629"/>
      <c r="X18" s="629"/>
    </row>
    <row r="19" spans="1:24">
      <c r="A19" s="629"/>
      <c r="B19" s="629"/>
      <c r="C19" s="629"/>
      <c r="D19" s="629"/>
      <c r="E19" s="629"/>
      <c r="F19" s="629"/>
      <c r="G19" s="629"/>
      <c r="H19" s="629"/>
      <c r="I19" s="629"/>
      <c r="J19" s="629"/>
      <c r="K19" s="629"/>
      <c r="L19" s="629"/>
      <c r="M19" s="629"/>
      <c r="N19" s="629"/>
      <c r="O19" s="629"/>
      <c r="P19" s="629"/>
      <c r="Q19" s="629"/>
      <c r="R19" s="629"/>
      <c r="S19" s="629"/>
      <c r="T19" s="629"/>
      <c r="U19" s="629"/>
      <c r="V19" s="629"/>
      <c r="W19" s="629"/>
      <c r="X19" s="629"/>
    </row>
    <row r="20" spans="1:24">
      <c r="A20" s="629"/>
      <c r="B20" s="629"/>
      <c r="C20" s="629"/>
      <c r="D20" s="629"/>
      <c r="E20" s="629"/>
      <c r="F20" s="629"/>
      <c r="G20" s="629"/>
      <c r="H20" s="629"/>
      <c r="I20" s="629"/>
      <c r="J20" s="629"/>
      <c r="K20" s="629"/>
      <c r="L20" s="629"/>
      <c r="M20" s="629"/>
      <c r="N20" s="629"/>
      <c r="O20" s="629"/>
      <c r="P20" s="629"/>
      <c r="Q20" s="629"/>
      <c r="R20" s="629"/>
      <c r="S20" s="629"/>
      <c r="T20" s="629"/>
      <c r="U20" s="629"/>
      <c r="V20" s="629"/>
      <c r="W20" s="629"/>
      <c r="X20" s="629"/>
    </row>
    <row r="21" spans="1:24">
      <c r="A21" s="629"/>
      <c r="B21" s="629"/>
      <c r="C21" s="629"/>
      <c r="D21" s="629"/>
      <c r="E21" s="629"/>
      <c r="F21" s="629"/>
      <c r="G21" s="629"/>
      <c r="H21" s="629"/>
      <c r="I21" s="629"/>
      <c r="J21" s="629"/>
      <c r="K21" s="629"/>
      <c r="L21" s="629"/>
      <c r="M21" s="629"/>
      <c r="N21" s="629"/>
      <c r="O21" s="629"/>
      <c r="P21" s="629"/>
      <c r="Q21" s="629"/>
      <c r="R21" s="629"/>
      <c r="S21" s="629"/>
      <c r="T21" s="629"/>
      <c r="U21" s="629"/>
      <c r="V21" s="629"/>
      <c r="W21" s="629"/>
      <c r="X21" s="629"/>
    </row>
    <row r="22" spans="1:24">
      <c r="A22" s="629"/>
      <c r="B22" s="629"/>
      <c r="C22" s="629"/>
      <c r="D22" s="629"/>
      <c r="E22" s="629"/>
      <c r="F22" s="629"/>
      <c r="G22" s="629"/>
      <c r="H22" s="629"/>
      <c r="I22" s="629"/>
      <c r="J22" s="629"/>
      <c r="K22" s="629"/>
      <c r="L22" s="629"/>
      <c r="M22" s="629"/>
      <c r="N22" s="629"/>
      <c r="O22" s="629"/>
      <c r="P22" s="629"/>
      <c r="Q22" s="629"/>
      <c r="R22" s="629"/>
      <c r="S22" s="629"/>
      <c r="T22" s="629"/>
      <c r="U22" s="629"/>
      <c r="V22" s="629"/>
      <c r="W22" s="629"/>
      <c r="X22" s="629"/>
    </row>
    <row r="23" spans="1:24">
      <c r="A23" s="629"/>
      <c r="B23" s="629"/>
      <c r="C23" s="629"/>
      <c r="D23" s="629"/>
      <c r="E23" s="629"/>
      <c r="F23" s="629"/>
      <c r="G23" s="629"/>
      <c r="H23" s="629"/>
      <c r="I23" s="629"/>
      <c r="J23" s="629"/>
      <c r="K23" s="629"/>
      <c r="L23" s="629"/>
      <c r="M23" s="629"/>
      <c r="N23" s="629"/>
      <c r="O23" s="629"/>
      <c r="P23" s="629"/>
      <c r="Q23" s="629"/>
      <c r="R23" s="629"/>
      <c r="S23" s="629"/>
      <c r="T23" s="629"/>
      <c r="U23" s="629"/>
      <c r="V23" s="629"/>
      <c r="W23" s="629"/>
      <c r="X23" s="629"/>
    </row>
    <row r="24" spans="1:24">
      <c r="A24" s="629"/>
      <c r="B24" s="629"/>
      <c r="C24" s="629"/>
      <c r="D24" s="629"/>
      <c r="E24" s="629"/>
      <c r="F24" s="629"/>
      <c r="G24" s="629"/>
      <c r="H24" s="629"/>
      <c r="I24" s="629"/>
      <c r="J24" s="629"/>
      <c r="K24" s="629"/>
      <c r="L24" s="629"/>
      <c r="M24" s="629"/>
      <c r="N24" s="629"/>
      <c r="O24" s="629"/>
      <c r="P24" s="629"/>
      <c r="Q24" s="629"/>
      <c r="R24" s="629"/>
      <c r="S24" s="629"/>
      <c r="T24" s="629"/>
      <c r="U24" s="629"/>
      <c r="V24" s="629"/>
      <c r="W24" s="629"/>
      <c r="X24" s="629"/>
    </row>
    <row r="25" spans="1:24">
      <c r="A25" s="629"/>
      <c r="B25" s="629"/>
      <c r="C25" s="629"/>
      <c r="D25" s="629"/>
      <c r="E25" s="629"/>
      <c r="F25" s="629"/>
      <c r="G25" s="629"/>
      <c r="H25" s="629"/>
      <c r="I25" s="629"/>
      <c r="J25" s="629"/>
      <c r="K25" s="629"/>
      <c r="L25" s="629"/>
      <c r="M25" s="629"/>
      <c r="N25" s="629"/>
      <c r="O25" s="629"/>
      <c r="P25" s="629"/>
      <c r="Q25" s="629"/>
      <c r="R25" s="629"/>
      <c r="S25" s="629"/>
      <c r="T25" s="629"/>
      <c r="U25" s="629"/>
      <c r="V25" s="629"/>
      <c r="W25" s="629"/>
      <c r="X25" s="629"/>
    </row>
    <row r="26" spans="1:24">
      <c r="A26" s="629"/>
      <c r="B26" s="629"/>
      <c r="C26" s="629"/>
      <c r="D26" s="629"/>
      <c r="E26" s="629"/>
      <c r="F26" s="629"/>
      <c r="G26" s="629"/>
      <c r="H26" s="629"/>
      <c r="I26" s="629"/>
      <c r="J26" s="629"/>
      <c r="K26" s="629"/>
      <c r="L26" s="629"/>
      <c r="M26" s="629"/>
      <c r="N26" s="629"/>
      <c r="O26" s="629"/>
      <c r="P26" s="629"/>
      <c r="Q26" s="629"/>
      <c r="R26" s="629"/>
      <c r="S26" s="629"/>
      <c r="T26" s="629"/>
      <c r="U26" s="629"/>
      <c r="V26" s="629"/>
      <c r="W26" s="629"/>
      <c r="X26" s="629"/>
    </row>
    <row r="27" spans="1:24">
      <c r="A27" s="629"/>
      <c r="B27" s="629"/>
      <c r="C27" s="629"/>
      <c r="D27" s="629"/>
      <c r="E27" s="629"/>
      <c r="F27" s="629"/>
      <c r="G27" s="629"/>
      <c r="H27" s="629"/>
      <c r="I27" s="629"/>
      <c r="J27" s="629"/>
      <c r="K27" s="629"/>
      <c r="L27" s="629"/>
      <c r="M27" s="629"/>
      <c r="N27" s="629"/>
      <c r="O27" s="629"/>
      <c r="P27" s="629"/>
      <c r="Q27" s="629"/>
      <c r="R27" s="629"/>
      <c r="S27" s="629"/>
      <c r="T27" s="629"/>
      <c r="U27" s="629"/>
      <c r="V27" s="629"/>
      <c r="W27" s="629"/>
      <c r="X27" s="629"/>
    </row>
    <row r="28" spans="1:24">
      <c r="A28" s="629"/>
      <c r="B28" s="629"/>
      <c r="C28" s="629"/>
      <c r="D28" s="629"/>
      <c r="E28" s="629"/>
      <c r="F28" s="629"/>
      <c r="G28" s="629"/>
      <c r="H28" s="629"/>
      <c r="I28" s="629"/>
      <c r="J28" s="629"/>
      <c r="K28" s="629"/>
      <c r="L28" s="629"/>
      <c r="M28" s="629"/>
      <c r="N28" s="629"/>
      <c r="O28" s="629"/>
      <c r="P28" s="629"/>
      <c r="Q28" s="629"/>
      <c r="R28" s="629"/>
      <c r="S28" s="629"/>
      <c r="T28" s="629"/>
      <c r="U28" s="629"/>
      <c r="V28" s="629"/>
      <c r="W28" s="629"/>
      <c r="X28" s="629"/>
    </row>
    <row r="29" spans="1:24">
      <c r="A29" s="629"/>
      <c r="B29" s="629"/>
      <c r="C29" s="629"/>
      <c r="D29" s="629"/>
      <c r="E29" s="629"/>
      <c r="F29" s="629"/>
      <c r="G29" s="629"/>
      <c r="H29" s="629"/>
      <c r="I29" s="629"/>
      <c r="J29" s="629"/>
      <c r="K29" s="629"/>
      <c r="L29" s="629"/>
      <c r="M29" s="629"/>
      <c r="N29" s="629"/>
      <c r="O29" s="629"/>
      <c r="P29" s="629"/>
      <c r="Q29" s="629"/>
      <c r="R29" s="629"/>
      <c r="S29" s="629"/>
      <c r="T29" s="629"/>
      <c r="U29" s="629"/>
      <c r="V29" s="629"/>
      <c r="W29" s="629"/>
      <c r="X29" s="629"/>
    </row>
    <row r="30" spans="1:24">
      <c r="A30" s="629"/>
      <c r="B30" s="629"/>
      <c r="C30" s="629"/>
      <c r="D30" s="629"/>
      <c r="E30" s="629"/>
      <c r="F30" s="629"/>
      <c r="G30" s="629"/>
      <c r="H30" s="629"/>
      <c r="I30" s="629"/>
      <c r="J30" s="629"/>
      <c r="K30" s="629"/>
      <c r="L30" s="629"/>
      <c r="M30" s="629"/>
      <c r="N30" s="629"/>
      <c r="O30" s="629"/>
      <c r="P30" s="629"/>
      <c r="Q30" s="629"/>
      <c r="R30" s="629"/>
      <c r="S30" s="629"/>
      <c r="T30" s="629"/>
      <c r="U30" s="629"/>
      <c r="V30" s="629"/>
      <c r="W30" s="629"/>
      <c r="X30" s="629"/>
    </row>
    <row r="31" spans="1:24">
      <c r="A31" s="629"/>
      <c r="B31" s="629"/>
      <c r="C31" s="629"/>
      <c r="D31" s="629"/>
      <c r="E31" s="629"/>
      <c r="F31" s="629"/>
      <c r="G31" s="629"/>
      <c r="H31" s="629"/>
      <c r="I31" s="629"/>
      <c r="J31" s="629"/>
      <c r="K31" s="629"/>
      <c r="L31" s="629"/>
      <c r="M31" s="629"/>
      <c r="N31" s="629"/>
      <c r="O31" s="629"/>
      <c r="P31" s="629"/>
      <c r="Q31" s="629"/>
      <c r="R31" s="629"/>
      <c r="S31" s="629"/>
      <c r="T31" s="629"/>
      <c r="U31" s="629"/>
      <c r="V31" s="629"/>
      <c r="W31" s="629"/>
      <c r="X31" s="629"/>
    </row>
    <row r="32" spans="1:24">
      <c r="A32" s="629"/>
      <c r="B32" s="629"/>
      <c r="C32" s="629"/>
      <c r="D32" s="629"/>
      <c r="E32" s="629"/>
      <c r="F32" s="629"/>
      <c r="G32" s="629"/>
      <c r="H32" s="629"/>
      <c r="I32" s="629"/>
      <c r="J32" s="629"/>
      <c r="K32" s="629"/>
      <c r="L32" s="629"/>
      <c r="M32" s="629"/>
      <c r="N32" s="629"/>
      <c r="O32" s="629"/>
      <c r="P32" s="629"/>
      <c r="Q32" s="629"/>
      <c r="R32" s="629"/>
      <c r="S32" s="629"/>
      <c r="T32" s="629"/>
      <c r="U32" s="629"/>
      <c r="V32" s="629"/>
      <c r="W32" s="629"/>
      <c r="X32" s="629"/>
    </row>
    <row r="33" spans="1:24">
      <c r="A33" s="629"/>
      <c r="B33" s="629"/>
      <c r="C33" s="629"/>
      <c r="D33" s="629"/>
      <c r="E33" s="629"/>
      <c r="F33" s="629"/>
      <c r="G33" s="629"/>
      <c r="H33" s="629"/>
      <c r="I33" s="629"/>
      <c r="J33" s="629"/>
      <c r="K33" s="629"/>
      <c r="L33" s="629"/>
      <c r="M33" s="629"/>
      <c r="N33" s="629"/>
      <c r="O33" s="629"/>
      <c r="P33" s="629"/>
      <c r="Q33" s="629"/>
      <c r="R33" s="629"/>
      <c r="S33" s="629"/>
      <c r="T33" s="629"/>
      <c r="U33" s="629"/>
      <c r="V33" s="629"/>
      <c r="W33" s="629"/>
      <c r="X33" s="629"/>
    </row>
    <row r="34" spans="1:24">
      <c r="A34" s="629"/>
      <c r="B34" s="629"/>
      <c r="C34" s="629"/>
      <c r="D34" s="629"/>
      <c r="E34" s="629"/>
      <c r="F34" s="629"/>
      <c r="G34" s="629"/>
      <c r="H34" s="629"/>
      <c r="I34" s="629"/>
      <c r="J34" s="629"/>
      <c r="K34" s="629"/>
      <c r="L34" s="629"/>
      <c r="M34" s="629"/>
      <c r="N34" s="629"/>
      <c r="O34" s="629"/>
      <c r="P34" s="629"/>
      <c r="Q34" s="629"/>
      <c r="R34" s="629"/>
      <c r="S34" s="629"/>
      <c r="T34" s="629"/>
      <c r="U34" s="629"/>
      <c r="V34" s="629"/>
      <c r="W34" s="629"/>
      <c r="X34" s="629"/>
    </row>
    <row r="35" spans="1:24">
      <c r="A35" s="629"/>
      <c r="B35" s="629"/>
      <c r="C35" s="629"/>
      <c r="D35" s="629"/>
      <c r="E35" s="629"/>
      <c r="F35" s="629"/>
      <c r="G35" s="629"/>
      <c r="H35" s="629"/>
      <c r="I35" s="629"/>
      <c r="J35" s="629"/>
      <c r="K35" s="629"/>
      <c r="L35" s="629"/>
      <c r="M35" s="629"/>
      <c r="N35" s="629"/>
      <c r="O35" s="629"/>
      <c r="P35" s="629"/>
      <c r="Q35" s="629"/>
      <c r="R35" s="629"/>
      <c r="S35" s="629"/>
      <c r="T35" s="629"/>
      <c r="U35" s="629"/>
      <c r="V35" s="629"/>
      <c r="W35" s="629"/>
      <c r="X35" s="629"/>
    </row>
    <row r="36" spans="1:24">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row>
    <row r="37" spans="1:24">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row>
    <row r="38" spans="1:24">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row>
    <row r="39" spans="1:24">
      <c r="A39" s="629"/>
      <c r="B39" s="629"/>
      <c r="C39" s="629"/>
      <c r="D39" s="629"/>
      <c r="E39" s="629"/>
      <c r="F39" s="629"/>
      <c r="G39" s="629"/>
      <c r="H39" s="629"/>
      <c r="I39" s="629"/>
      <c r="J39" s="629"/>
      <c r="K39" s="629"/>
      <c r="L39" s="629"/>
      <c r="M39" s="629"/>
      <c r="N39" s="629"/>
      <c r="O39" s="629"/>
      <c r="P39" s="629"/>
      <c r="Q39" s="629"/>
      <c r="R39" s="629"/>
      <c r="S39" s="629"/>
      <c r="T39" s="629"/>
      <c r="U39" s="629"/>
      <c r="V39" s="629"/>
      <c r="W39" s="629"/>
      <c r="X39" s="629"/>
    </row>
    <row r="40" spans="1:24">
      <c r="A40" s="629"/>
      <c r="B40" s="629"/>
      <c r="C40" s="629"/>
      <c r="D40" s="629"/>
      <c r="E40" s="629"/>
      <c r="F40" s="629"/>
      <c r="G40" s="629"/>
      <c r="H40" s="629"/>
      <c r="I40" s="629"/>
      <c r="J40" s="629"/>
      <c r="K40" s="629"/>
      <c r="L40" s="629"/>
      <c r="M40" s="629"/>
      <c r="N40" s="629"/>
      <c r="O40" s="629"/>
      <c r="P40" s="629"/>
      <c r="Q40" s="629"/>
      <c r="R40" s="629"/>
      <c r="S40" s="629"/>
      <c r="T40" s="629"/>
      <c r="U40" s="629"/>
      <c r="V40" s="629"/>
      <c r="W40" s="629"/>
      <c r="X40" s="629"/>
    </row>
    <row r="41" spans="1:24">
      <c r="A41" s="629"/>
      <c r="B41" s="629"/>
      <c r="C41" s="629"/>
      <c r="D41" s="629"/>
      <c r="E41" s="629"/>
      <c r="F41" s="629"/>
      <c r="G41" s="629"/>
      <c r="H41" s="629"/>
      <c r="I41" s="629"/>
      <c r="J41" s="629"/>
      <c r="K41" s="629"/>
      <c r="L41" s="629"/>
      <c r="M41" s="629"/>
      <c r="N41" s="629"/>
      <c r="O41" s="629"/>
      <c r="P41" s="629"/>
      <c r="Q41" s="629"/>
      <c r="R41" s="629"/>
      <c r="S41" s="629"/>
      <c r="T41" s="629"/>
      <c r="U41" s="629"/>
      <c r="V41" s="629"/>
      <c r="W41" s="629"/>
      <c r="X41" s="629"/>
    </row>
    <row r="42" spans="1:24">
      <c r="A42" s="629"/>
      <c r="B42" s="629"/>
      <c r="C42" s="629"/>
      <c r="D42" s="629"/>
      <c r="E42" s="629"/>
      <c r="F42" s="629"/>
      <c r="G42" s="629"/>
      <c r="H42" s="629"/>
      <c r="I42" s="629"/>
      <c r="J42" s="629"/>
      <c r="K42" s="629"/>
      <c r="L42" s="629"/>
      <c r="M42" s="629"/>
      <c r="N42" s="629"/>
      <c r="O42" s="629"/>
      <c r="P42" s="629"/>
      <c r="Q42" s="629"/>
      <c r="R42" s="629"/>
      <c r="S42" s="629"/>
      <c r="T42" s="629"/>
      <c r="U42" s="629"/>
      <c r="V42" s="629"/>
      <c r="W42" s="629"/>
      <c r="X42" s="629"/>
    </row>
    <row r="43" spans="1:24">
      <c r="A43" s="629"/>
      <c r="B43" s="629"/>
      <c r="C43" s="629"/>
      <c r="D43" s="629"/>
      <c r="E43" s="629"/>
      <c r="F43" s="629"/>
      <c r="G43" s="629"/>
      <c r="H43" s="629"/>
      <c r="I43" s="629"/>
      <c r="J43" s="629"/>
      <c r="K43" s="629"/>
      <c r="L43" s="629"/>
      <c r="M43" s="629"/>
      <c r="N43" s="629"/>
      <c r="O43" s="629"/>
      <c r="P43" s="629"/>
      <c r="Q43" s="629"/>
      <c r="R43" s="629"/>
      <c r="S43" s="629"/>
      <c r="T43" s="629"/>
      <c r="U43" s="629"/>
      <c r="V43" s="629"/>
      <c r="W43" s="629"/>
      <c r="X43" s="629"/>
    </row>
    <row r="44" spans="1:24">
      <c r="A44" s="629"/>
      <c r="B44" s="629"/>
      <c r="C44" s="629"/>
      <c r="D44" s="629"/>
      <c r="E44" s="629"/>
      <c r="F44" s="629"/>
      <c r="G44" s="629"/>
      <c r="H44" s="629"/>
      <c r="I44" s="629"/>
      <c r="J44" s="629"/>
      <c r="K44" s="629"/>
      <c r="L44" s="629"/>
      <c r="M44" s="629"/>
      <c r="N44" s="629"/>
      <c r="O44" s="629"/>
      <c r="P44" s="629"/>
      <c r="Q44" s="629"/>
      <c r="R44" s="629"/>
      <c r="S44" s="629"/>
      <c r="T44" s="629"/>
      <c r="U44" s="629"/>
      <c r="V44" s="629"/>
      <c r="W44" s="629"/>
      <c r="X44" s="629"/>
    </row>
    <row r="45" spans="1:24">
      <c r="A45" s="629"/>
      <c r="B45" s="629"/>
      <c r="C45" s="629"/>
      <c r="D45" s="629"/>
      <c r="E45" s="629"/>
      <c r="F45" s="629"/>
      <c r="G45" s="629"/>
      <c r="H45" s="629"/>
      <c r="I45" s="629"/>
      <c r="J45" s="629"/>
      <c r="K45" s="629"/>
      <c r="L45" s="629"/>
      <c r="M45" s="629"/>
      <c r="N45" s="629"/>
      <c r="O45" s="629"/>
      <c r="P45" s="629"/>
      <c r="Q45" s="629"/>
      <c r="R45" s="629"/>
      <c r="S45" s="629"/>
      <c r="T45" s="629"/>
      <c r="U45" s="629"/>
      <c r="V45" s="629"/>
      <c r="W45" s="629"/>
      <c r="X45" s="629"/>
    </row>
    <row r="46" spans="1:24">
      <c r="A46" s="629"/>
      <c r="B46" s="629"/>
      <c r="C46" s="629"/>
      <c r="D46" s="629"/>
      <c r="E46" s="629"/>
      <c r="F46" s="629"/>
      <c r="G46" s="629"/>
      <c r="H46" s="629"/>
      <c r="I46" s="629"/>
      <c r="J46" s="629"/>
      <c r="K46" s="629"/>
      <c r="L46" s="629"/>
      <c r="M46" s="629"/>
      <c r="N46" s="629"/>
      <c r="O46" s="629"/>
      <c r="P46" s="629"/>
      <c r="Q46" s="629"/>
      <c r="R46" s="629"/>
      <c r="S46" s="629"/>
      <c r="T46" s="629"/>
      <c r="U46" s="629"/>
      <c r="V46" s="629"/>
      <c r="W46" s="629"/>
      <c r="X46" s="629"/>
    </row>
    <row r="47" spans="1:24">
      <c r="A47" s="629"/>
      <c r="B47" s="629"/>
      <c r="C47" s="629"/>
      <c r="D47" s="629"/>
      <c r="E47" s="629"/>
      <c r="F47" s="629"/>
      <c r="G47" s="629"/>
      <c r="H47" s="629"/>
      <c r="I47" s="629"/>
      <c r="J47" s="629"/>
      <c r="K47" s="629"/>
      <c r="L47" s="629"/>
      <c r="M47" s="629"/>
      <c r="N47" s="629"/>
      <c r="O47" s="629"/>
      <c r="P47" s="629"/>
      <c r="Q47" s="629"/>
      <c r="R47" s="629"/>
      <c r="S47" s="629"/>
      <c r="T47" s="629"/>
      <c r="U47" s="629"/>
      <c r="V47" s="629"/>
      <c r="W47" s="629"/>
      <c r="X47" s="629"/>
    </row>
    <row r="48" spans="1:24">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row>
    <row r="49" spans="1:24">
      <c r="A49" s="629"/>
      <c r="B49" s="629"/>
      <c r="C49" s="629"/>
      <c r="D49" s="629"/>
      <c r="E49" s="629"/>
      <c r="F49" s="629"/>
      <c r="G49" s="629"/>
      <c r="H49" s="629"/>
      <c r="I49" s="629"/>
      <c r="J49" s="629"/>
      <c r="K49" s="629"/>
      <c r="L49" s="629"/>
      <c r="M49" s="629"/>
      <c r="N49" s="629"/>
      <c r="O49" s="629"/>
      <c r="P49" s="629"/>
      <c r="Q49" s="629"/>
      <c r="R49" s="629"/>
      <c r="S49" s="629"/>
      <c r="T49" s="629"/>
      <c r="U49" s="629"/>
      <c r="V49" s="629"/>
      <c r="W49" s="629"/>
      <c r="X49" s="629"/>
    </row>
    <row r="50" spans="1:24">
      <c r="A50" s="629"/>
      <c r="B50" s="629"/>
      <c r="C50" s="629"/>
      <c r="D50" s="629"/>
      <c r="E50" s="629"/>
      <c r="F50" s="629"/>
      <c r="G50" s="629"/>
      <c r="H50" s="629"/>
      <c r="I50" s="629"/>
      <c r="J50" s="629"/>
      <c r="K50" s="629"/>
      <c r="L50" s="629"/>
      <c r="M50" s="629"/>
      <c r="N50" s="629"/>
      <c r="O50" s="629"/>
      <c r="P50" s="629"/>
      <c r="Q50" s="629"/>
      <c r="R50" s="629"/>
      <c r="S50" s="629"/>
      <c r="T50" s="629"/>
      <c r="U50" s="629"/>
      <c r="V50" s="629"/>
      <c r="W50" s="629"/>
      <c r="X50" s="629"/>
    </row>
    <row r="51" spans="1:24">
      <c r="A51" s="629"/>
      <c r="B51" s="629"/>
      <c r="C51" s="629"/>
      <c r="D51" s="629"/>
      <c r="E51" s="629"/>
      <c r="F51" s="629"/>
      <c r="G51" s="629"/>
      <c r="H51" s="629"/>
      <c r="I51" s="629"/>
      <c r="J51" s="629"/>
      <c r="K51" s="629"/>
      <c r="L51" s="629"/>
      <c r="M51" s="629"/>
      <c r="N51" s="629"/>
      <c r="O51" s="629"/>
      <c r="P51" s="629"/>
      <c r="Q51" s="629"/>
      <c r="R51" s="629"/>
      <c r="S51" s="629"/>
      <c r="T51" s="629"/>
      <c r="U51" s="629"/>
      <c r="V51" s="629"/>
      <c r="W51" s="629"/>
      <c r="X51" s="629"/>
    </row>
    <row r="52" spans="1:24">
      <c r="A52" s="629"/>
      <c r="B52" s="629"/>
      <c r="C52" s="629"/>
      <c r="D52" s="629"/>
      <c r="E52" s="629"/>
      <c r="F52" s="629"/>
      <c r="G52" s="629"/>
      <c r="H52" s="629"/>
      <c r="I52" s="629"/>
      <c r="J52" s="629"/>
      <c r="K52" s="629"/>
      <c r="L52" s="629"/>
      <c r="M52" s="629"/>
      <c r="N52" s="629"/>
      <c r="O52" s="629"/>
      <c r="P52" s="629"/>
      <c r="Q52" s="629"/>
      <c r="R52" s="629"/>
      <c r="S52" s="629"/>
      <c r="T52" s="629"/>
      <c r="U52" s="629"/>
      <c r="V52" s="629"/>
      <c r="W52" s="629"/>
      <c r="X52" s="629"/>
    </row>
    <row r="53" spans="1:24">
      <c r="A53" s="629"/>
      <c r="B53" s="629"/>
      <c r="C53" s="629"/>
      <c r="D53" s="629"/>
      <c r="E53" s="629"/>
      <c r="F53" s="629"/>
      <c r="G53" s="629"/>
      <c r="H53" s="629"/>
      <c r="I53" s="629"/>
      <c r="J53" s="629"/>
      <c r="K53" s="629"/>
      <c r="L53" s="629"/>
      <c r="M53" s="629"/>
      <c r="N53" s="629"/>
      <c r="O53" s="629"/>
      <c r="P53" s="629"/>
      <c r="Q53" s="629"/>
      <c r="R53" s="629"/>
      <c r="S53" s="629"/>
      <c r="T53" s="629"/>
      <c r="U53" s="629"/>
      <c r="V53" s="629"/>
      <c r="W53" s="629"/>
      <c r="X53" s="629"/>
    </row>
    <row r="55" spans="1:24">
      <c r="A55" t="s">
        <v>91</v>
      </c>
    </row>
    <row r="57" spans="1:24">
      <c r="A57" s="629" t="s">
        <v>81</v>
      </c>
      <c r="B57" s="629"/>
      <c r="C57" s="629" t="s">
        <v>92</v>
      </c>
      <c r="D57" s="629"/>
      <c r="E57" s="629"/>
      <c r="F57" s="629"/>
      <c r="G57" s="629"/>
      <c r="H57" s="615" t="s">
        <v>90</v>
      </c>
      <c r="I57" s="615"/>
    </row>
    <row r="58" spans="1:24">
      <c r="A58" s="629"/>
      <c r="B58" s="629"/>
      <c r="C58" s="629"/>
      <c r="D58" s="629"/>
      <c r="E58" s="629"/>
      <c r="F58" s="629"/>
      <c r="G58" s="629"/>
      <c r="H58" s="615"/>
      <c r="I58" s="615"/>
    </row>
    <row r="59" spans="1:24">
      <c r="A59" s="629"/>
      <c r="B59" s="629"/>
      <c r="C59" s="629"/>
      <c r="D59" s="629"/>
      <c r="E59" s="629"/>
      <c r="F59" s="629"/>
      <c r="G59" s="629"/>
      <c r="H59" s="629"/>
      <c r="I59" s="629"/>
    </row>
    <row r="60" spans="1:24">
      <c r="A60" s="629"/>
      <c r="B60" s="629"/>
      <c r="C60" s="629"/>
      <c r="D60" s="629"/>
      <c r="E60" s="629"/>
      <c r="F60" s="629"/>
      <c r="G60" s="629"/>
      <c r="H60" s="629"/>
      <c r="I60" s="629"/>
    </row>
    <row r="61" spans="1:24">
      <c r="A61" s="629"/>
      <c r="B61" s="629"/>
      <c r="C61" s="629"/>
      <c r="D61" s="629"/>
      <c r="E61" s="629"/>
      <c r="F61" s="629"/>
      <c r="G61" s="629"/>
      <c r="H61" s="629"/>
      <c r="I61" s="629"/>
    </row>
  </sheetData>
  <mergeCells count="298">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Q12:R13"/>
    <mergeCell ref="S12:T13"/>
    <mergeCell ref="U12:V13"/>
    <mergeCell ref="W12:X13"/>
    <mergeCell ref="O10:P11"/>
    <mergeCell ref="Q10:R11"/>
    <mergeCell ref="S10:T11"/>
    <mergeCell ref="U10:V11"/>
    <mergeCell ref="W10:X11"/>
    <mergeCell ref="A16:B17"/>
    <mergeCell ref="C16:F17"/>
    <mergeCell ref="G16:H17"/>
    <mergeCell ref="I16:J17"/>
    <mergeCell ref="K16:L17"/>
    <mergeCell ref="A14:B15"/>
    <mergeCell ref="C14:F15"/>
    <mergeCell ref="G14:H15"/>
    <mergeCell ref="I14:J15"/>
    <mergeCell ref="K14:L15"/>
    <mergeCell ref="M16:N17"/>
    <mergeCell ref="O16:P17"/>
    <mergeCell ref="Q16:R17"/>
    <mergeCell ref="S16:T17"/>
    <mergeCell ref="U16:V17"/>
    <mergeCell ref="W16:X17"/>
    <mergeCell ref="O14:P15"/>
    <mergeCell ref="Q14:R15"/>
    <mergeCell ref="S14:T15"/>
    <mergeCell ref="U14:V15"/>
    <mergeCell ref="W14:X15"/>
    <mergeCell ref="M14:N15"/>
    <mergeCell ref="A20:B21"/>
    <mergeCell ref="C20:F21"/>
    <mergeCell ref="G20:H21"/>
    <mergeCell ref="I20:J21"/>
    <mergeCell ref="K20:L21"/>
    <mergeCell ref="A18:B19"/>
    <mergeCell ref="C18:F19"/>
    <mergeCell ref="G18:H19"/>
    <mergeCell ref="I18:J19"/>
    <mergeCell ref="K18:L19"/>
    <mergeCell ref="M20:N21"/>
    <mergeCell ref="O20:P21"/>
    <mergeCell ref="Q20:R21"/>
    <mergeCell ref="S20:T21"/>
    <mergeCell ref="U20:V21"/>
    <mergeCell ref="W20:X21"/>
    <mergeCell ref="O18:P19"/>
    <mergeCell ref="Q18:R19"/>
    <mergeCell ref="S18:T19"/>
    <mergeCell ref="U18:V19"/>
    <mergeCell ref="W18:X19"/>
    <mergeCell ref="M18:N19"/>
    <mergeCell ref="A24:B25"/>
    <mergeCell ref="C24:F25"/>
    <mergeCell ref="G24:H25"/>
    <mergeCell ref="I24:J25"/>
    <mergeCell ref="K24:L25"/>
    <mergeCell ref="A22:B23"/>
    <mergeCell ref="C22:F23"/>
    <mergeCell ref="G22:H23"/>
    <mergeCell ref="I22:J23"/>
    <mergeCell ref="K22:L23"/>
    <mergeCell ref="M24:N25"/>
    <mergeCell ref="O24:P25"/>
    <mergeCell ref="Q24:R25"/>
    <mergeCell ref="S24:T25"/>
    <mergeCell ref="U24:V25"/>
    <mergeCell ref="W24:X25"/>
    <mergeCell ref="O22:P23"/>
    <mergeCell ref="Q22:R23"/>
    <mergeCell ref="S22:T23"/>
    <mergeCell ref="U22:V23"/>
    <mergeCell ref="W22:X23"/>
    <mergeCell ref="M22:N23"/>
    <mergeCell ref="A28:B29"/>
    <mergeCell ref="C28:F29"/>
    <mergeCell ref="G28:H29"/>
    <mergeCell ref="I28:J29"/>
    <mergeCell ref="K28:L29"/>
    <mergeCell ref="A26:B27"/>
    <mergeCell ref="C26:F27"/>
    <mergeCell ref="G26:H27"/>
    <mergeCell ref="I26:J27"/>
    <mergeCell ref="K26:L27"/>
    <mergeCell ref="M28:N29"/>
    <mergeCell ref="O28:P29"/>
    <mergeCell ref="Q28:R29"/>
    <mergeCell ref="S28:T29"/>
    <mergeCell ref="U28:V29"/>
    <mergeCell ref="W28:X29"/>
    <mergeCell ref="O26:P27"/>
    <mergeCell ref="Q26:R27"/>
    <mergeCell ref="S26:T27"/>
    <mergeCell ref="U26:V27"/>
    <mergeCell ref="W26:X27"/>
    <mergeCell ref="M26:N27"/>
    <mergeCell ref="A32:B33"/>
    <mergeCell ref="C32:F33"/>
    <mergeCell ref="G32:H33"/>
    <mergeCell ref="I32:J33"/>
    <mergeCell ref="K32:L33"/>
    <mergeCell ref="A30:B31"/>
    <mergeCell ref="C30:F31"/>
    <mergeCell ref="G30:H31"/>
    <mergeCell ref="I30:J31"/>
    <mergeCell ref="K30:L31"/>
    <mergeCell ref="M32:N33"/>
    <mergeCell ref="O32:P33"/>
    <mergeCell ref="Q32:R33"/>
    <mergeCell ref="S32:T33"/>
    <mergeCell ref="U32:V33"/>
    <mergeCell ref="W32:X33"/>
    <mergeCell ref="O30:P31"/>
    <mergeCell ref="Q30:R31"/>
    <mergeCell ref="S30:T31"/>
    <mergeCell ref="U30:V31"/>
    <mergeCell ref="W30:X31"/>
    <mergeCell ref="M30:N31"/>
    <mergeCell ref="A36:B37"/>
    <mergeCell ref="C36:F37"/>
    <mergeCell ref="G36:H37"/>
    <mergeCell ref="I36:J37"/>
    <mergeCell ref="K36:L37"/>
    <mergeCell ref="A34:B35"/>
    <mergeCell ref="C34:F35"/>
    <mergeCell ref="G34:H35"/>
    <mergeCell ref="I34:J35"/>
    <mergeCell ref="K34:L35"/>
    <mergeCell ref="M36:N37"/>
    <mergeCell ref="O36:P37"/>
    <mergeCell ref="Q36:R37"/>
    <mergeCell ref="S36:T37"/>
    <mergeCell ref="U36:V37"/>
    <mergeCell ref="W36:X37"/>
    <mergeCell ref="O34:P35"/>
    <mergeCell ref="Q34:R35"/>
    <mergeCell ref="S34:T35"/>
    <mergeCell ref="U34:V35"/>
    <mergeCell ref="W34:X35"/>
    <mergeCell ref="M34:N35"/>
    <mergeCell ref="A40:B41"/>
    <mergeCell ref="C40:F41"/>
    <mergeCell ref="G40:H41"/>
    <mergeCell ref="I40:J41"/>
    <mergeCell ref="K40:L41"/>
    <mergeCell ref="A38:B39"/>
    <mergeCell ref="C38:F39"/>
    <mergeCell ref="G38:H39"/>
    <mergeCell ref="I38:J39"/>
    <mergeCell ref="K38:L39"/>
    <mergeCell ref="M40:N41"/>
    <mergeCell ref="O40:P41"/>
    <mergeCell ref="Q40:R41"/>
    <mergeCell ref="S40:T41"/>
    <mergeCell ref="U40:V41"/>
    <mergeCell ref="W40:X41"/>
    <mergeCell ref="O38:P39"/>
    <mergeCell ref="Q38:R39"/>
    <mergeCell ref="S38:T39"/>
    <mergeCell ref="U38:V39"/>
    <mergeCell ref="W38:X39"/>
    <mergeCell ref="M38:N39"/>
    <mergeCell ref="A44:B45"/>
    <mergeCell ref="C44:F45"/>
    <mergeCell ref="G44:H45"/>
    <mergeCell ref="I44:J45"/>
    <mergeCell ref="K44:L45"/>
    <mergeCell ref="A42:B43"/>
    <mergeCell ref="C42:F43"/>
    <mergeCell ref="G42:H43"/>
    <mergeCell ref="I42:J43"/>
    <mergeCell ref="K42:L43"/>
    <mergeCell ref="M44:N45"/>
    <mergeCell ref="O44:P45"/>
    <mergeCell ref="Q44:R45"/>
    <mergeCell ref="S44:T45"/>
    <mergeCell ref="U44:V45"/>
    <mergeCell ref="W44:X45"/>
    <mergeCell ref="O42:P43"/>
    <mergeCell ref="Q42:R43"/>
    <mergeCell ref="S42:T43"/>
    <mergeCell ref="U42:V43"/>
    <mergeCell ref="W42:X43"/>
    <mergeCell ref="M42:N43"/>
    <mergeCell ref="A48:B49"/>
    <mergeCell ref="C48:F49"/>
    <mergeCell ref="G48:H49"/>
    <mergeCell ref="I48:J49"/>
    <mergeCell ref="K48:L49"/>
    <mergeCell ref="A46:B47"/>
    <mergeCell ref="C46:F47"/>
    <mergeCell ref="G46:H47"/>
    <mergeCell ref="I46:J47"/>
    <mergeCell ref="K46:L47"/>
    <mergeCell ref="M48:N49"/>
    <mergeCell ref="O48:P49"/>
    <mergeCell ref="Q48:R49"/>
    <mergeCell ref="S48:T49"/>
    <mergeCell ref="U48:V49"/>
    <mergeCell ref="W48:X49"/>
    <mergeCell ref="O46:P47"/>
    <mergeCell ref="Q46:R47"/>
    <mergeCell ref="S46:T47"/>
    <mergeCell ref="U46:V47"/>
    <mergeCell ref="W46:X47"/>
    <mergeCell ref="M46:N47"/>
    <mergeCell ref="A52:B53"/>
    <mergeCell ref="C52:F53"/>
    <mergeCell ref="G52:H53"/>
    <mergeCell ref="I52:J53"/>
    <mergeCell ref="K52:L53"/>
    <mergeCell ref="A50:B51"/>
    <mergeCell ref="C50:F51"/>
    <mergeCell ref="G50:H51"/>
    <mergeCell ref="I50:J51"/>
    <mergeCell ref="K50:L51"/>
    <mergeCell ref="M52:N53"/>
    <mergeCell ref="O52:P53"/>
    <mergeCell ref="Q52:R53"/>
    <mergeCell ref="S52:T53"/>
    <mergeCell ref="U52:V53"/>
    <mergeCell ref="W52:X53"/>
    <mergeCell ref="O50:P51"/>
    <mergeCell ref="Q50:R51"/>
    <mergeCell ref="S50:T51"/>
    <mergeCell ref="U50:V51"/>
    <mergeCell ref="W50:X51"/>
    <mergeCell ref="M50:N51"/>
    <mergeCell ref="A60:B60"/>
    <mergeCell ref="C60:G60"/>
    <mergeCell ref="H60:I60"/>
    <mergeCell ref="A61:B61"/>
    <mergeCell ref="C61:G61"/>
    <mergeCell ref="H61:I61"/>
    <mergeCell ref="A57:B58"/>
    <mergeCell ref="C57:G58"/>
    <mergeCell ref="H57:I58"/>
    <mergeCell ref="A59:B59"/>
    <mergeCell ref="C59:G59"/>
    <mergeCell ref="H59:I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OP</cp:lastModifiedBy>
  <cp:lastPrinted>2017-09-03T02:10:22Z</cp:lastPrinted>
  <dcterms:created xsi:type="dcterms:W3CDTF">2017-01-17T16:11:32Z</dcterms:created>
  <dcterms:modified xsi:type="dcterms:W3CDTF">2023-07-24T14:30:32Z</dcterms:modified>
</cp:coreProperties>
</file>